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5"/>
  <workbookPr/>
  <bookViews>
    <workbookView xWindow="-120" yWindow="-120" windowWidth="19440" windowHeight="15600" activeTab="4"/>
  </bookViews>
  <sheets>
    <sheet name="ALLEGATO 1" sheetId="9" r:id="rId1"/>
    <sheet name="ALLEGATO 2" sheetId="1" r:id="rId2"/>
    <sheet name="ALLEGATO 3" sheetId="2" r:id="rId3"/>
    <sheet name="ALLEGATO 4" sheetId="3" r:id="rId4"/>
    <sheet name="ALLEGATO 5" sheetId="12" r:id="rId5"/>
  </sheets>
  <externalReferences>
    <externalReference r:id="rId6"/>
  </externalReferences>
  <calcPr calcId="124519"/>
</workbook>
</file>

<file path=xl/calcChain.xml><?xml version="1.0" encoding="utf-8"?>
<calcChain xmlns="http://schemas.openxmlformats.org/spreadsheetml/2006/main">
  <c r="F4" i="12"/>
  <c r="F5"/>
  <c r="F6"/>
  <c r="F7"/>
  <c r="F8"/>
  <c r="F9"/>
  <c r="F10"/>
  <c r="F11"/>
  <c r="F12"/>
  <c r="F13"/>
  <c r="F14"/>
  <c r="F15"/>
  <c r="F16"/>
  <c r="F17"/>
  <c r="F18"/>
  <c r="F19"/>
  <c r="F20"/>
  <c r="F21"/>
  <c r="C22"/>
  <c r="D22"/>
  <c r="E22"/>
  <c r="F25"/>
  <c r="F26"/>
  <c r="F27"/>
  <c r="F28"/>
  <c r="F29"/>
  <c r="F30"/>
  <c r="F31"/>
  <c r="F32"/>
  <c r="F33"/>
  <c r="F34"/>
  <c r="F35"/>
  <c r="F36"/>
  <c r="F37"/>
  <c r="F38"/>
  <c r="F39"/>
  <c r="F40"/>
  <c r="F41"/>
  <c r="C42"/>
  <c r="D42"/>
  <c r="E42"/>
  <c r="I9" i="2"/>
  <c r="F42" i="12" l="1"/>
  <c r="F22"/>
  <c r="F44" s="1"/>
  <c r="F46" s="1"/>
  <c r="J20" i="2"/>
  <c r="I20"/>
  <c r="H20"/>
  <c r="K10"/>
  <c r="K11"/>
  <c r="K12"/>
  <c r="K13"/>
  <c r="K14"/>
  <c r="H15"/>
  <c r="I15"/>
  <c r="J15"/>
  <c r="E17" i="9"/>
  <c r="E21" s="1"/>
  <c r="E7" i="3"/>
  <c r="E5"/>
  <c r="E40" s="1"/>
  <c r="E9" i="9" s="1"/>
  <c r="E6" i="3"/>
  <c r="D40"/>
  <c r="C40"/>
  <c r="C67" i="9"/>
  <c r="E49"/>
  <c r="F27"/>
  <c r="G25"/>
  <c r="F25"/>
  <c r="F6"/>
  <c r="F23" l="1"/>
  <c r="E41" s="1"/>
  <c r="F45" s="1"/>
  <c r="E47" s="1"/>
  <c r="E51" s="1"/>
  <c r="C9"/>
  <c r="C14" s="1"/>
  <c r="C65" s="1"/>
  <c r="C3"/>
  <c r="C77" s="1"/>
  <c r="C71"/>
  <c r="B35" l="1"/>
  <c r="B80" s="1"/>
  <c r="B34"/>
  <c r="E69" s="1"/>
  <c r="B33"/>
  <c r="E53" s="1"/>
  <c r="C13"/>
  <c r="C57"/>
  <c r="C45"/>
  <c r="C15"/>
  <c r="C66" s="1"/>
  <c r="C19"/>
  <c r="E43" l="1"/>
  <c r="E55" s="1"/>
  <c r="E57" s="1"/>
  <c r="E75"/>
  <c r="E73"/>
  <c r="E77"/>
  <c r="I22" i="2"/>
  <c r="J22"/>
  <c r="H22"/>
  <c r="K19"/>
  <c r="K18"/>
  <c r="K9"/>
  <c r="K8"/>
  <c r="K22" l="1"/>
  <c r="K15"/>
</calcChain>
</file>

<file path=xl/sharedStrings.xml><?xml version="1.0" encoding="utf-8"?>
<sst xmlns="http://schemas.openxmlformats.org/spreadsheetml/2006/main" count="293" uniqueCount="239">
  <si>
    <t>CATEGORI A PROFILO</t>
  </si>
  <si>
    <t>D</t>
  </si>
  <si>
    <t>C</t>
  </si>
  <si>
    <t>B</t>
  </si>
  <si>
    <t>A</t>
  </si>
  <si>
    <t>TOTALE</t>
  </si>
  <si>
    <t>DIPENDENTI IN SERVIZIO AD OGGI</t>
  </si>
  <si>
    <t>T. Pieno</t>
  </si>
  <si>
    <t>P. Time</t>
  </si>
  <si>
    <t>ASSUNZIONI PREVISTE</t>
  </si>
  <si>
    <t>% PT</t>
  </si>
  <si>
    <t>TOTALE ALLA FINE DEL TRIENNIO</t>
  </si>
  <si>
    <t>-</t>
  </si>
  <si>
    <t>totale</t>
  </si>
  <si>
    <t>DISTIBUZIONE PER SETTORE/AREA</t>
  </si>
  <si>
    <t>Categ</t>
  </si>
  <si>
    <t>A</t>
  </si>
  <si>
    <t>B</t>
  </si>
  <si>
    <t>C</t>
  </si>
  <si>
    <t>D</t>
  </si>
  <si>
    <t>Attuale</t>
  </si>
  <si>
    <t>Nuova</t>
  </si>
  <si>
    <t>FINANZIARIO</t>
  </si>
  <si>
    <t>TECNICO</t>
  </si>
  <si>
    <t>VIGILANZA</t>
  </si>
  <si>
    <t>Totale</t>
  </si>
  <si>
    <t>Totale Minore spesa A REGIME</t>
  </si>
  <si>
    <t>Irap 8,50%</t>
  </si>
  <si>
    <t>Contributi CPDEL- INADEL- INAIL 27,68%</t>
  </si>
  <si>
    <t>Minore spesa a regime</t>
  </si>
  <si>
    <t>data cessazione</t>
  </si>
  <si>
    <t>Area o Servizio di riferimento</t>
  </si>
  <si>
    <t>Profilo professionale</t>
  </si>
  <si>
    <t>%</t>
  </si>
  <si>
    <t>Categorie cessate</t>
  </si>
  <si>
    <t>MINORE SPESA A REGIME -CESSAZIONI (categoria base)</t>
  </si>
  <si>
    <t>Concorso- nelle more 110 tuel o convenzione altro ente o 557</t>
  </si>
  <si>
    <t>D1</t>
  </si>
  <si>
    <t>Totale maggiore spesa</t>
  </si>
  <si>
    <t>Contributi CPDEL-INADEL- INAIL 27,68%</t>
  </si>
  <si>
    <t>maggiore spesa a regime</t>
  </si>
  <si>
    <t>Tempi previsti</t>
  </si>
  <si>
    <t>n. posti</t>
  </si>
  <si>
    <t>Categorie da assumere</t>
  </si>
  <si>
    <t>MAGGIORE SPESA A REGIME -ASSUNZIONI(categoria base)</t>
  </si>
  <si>
    <t>TOTALE SPESE DI PERSONALE</t>
  </si>
  <si>
    <t>Altre forme di lavoro flessibile n.a.c.</t>
  </si>
  <si>
    <t>U.1.03.02.12.999</t>
  </si>
  <si>
    <t>Collaborazioni coordinate e a progetto</t>
  </si>
  <si>
    <t>U.1.03.02.12.003</t>
  </si>
  <si>
    <t>Quota LSU in carico all'ente</t>
  </si>
  <si>
    <t>U.1.03.02.12.002</t>
  </si>
  <si>
    <t>Acquisto di servizi da agenzie di lavoro interinale</t>
  </si>
  <si>
    <t>U.1.03.02.12.001</t>
  </si>
  <si>
    <t>Lavoro flessibile, quota LSU e acquisto di servizi da agenzie di lavoro interinale (parziale)</t>
  </si>
  <si>
    <t>U.1.03.02.12.000</t>
  </si>
  <si>
    <t>Contributi erogati direttamente al proprio personale n.a.c.</t>
  </si>
  <si>
    <t>U.1.01.02.02.999</t>
  </si>
  <si>
    <t>Accantonamento per indennità di fine rapporto - quota maturata nell'anno in corso</t>
  </si>
  <si>
    <t>U.1.01.02.02.006</t>
  </si>
  <si>
    <t>Arretrati per oneri per il personale in quiescenza</t>
  </si>
  <si>
    <t>U.1.01.02.02.005</t>
  </si>
  <si>
    <t>Oneri per il personale in quiescenza</t>
  </si>
  <si>
    <t>U.1.01.02.02.004</t>
  </si>
  <si>
    <t>Accantonamento di fine rapporto - quota annuale</t>
  </si>
  <si>
    <t>U.1.01.02.02.003</t>
  </si>
  <si>
    <t>Equo indennizzo</t>
  </si>
  <si>
    <t>U.1.01.02.02.002</t>
  </si>
  <si>
    <t>Assegni familiari</t>
  </si>
  <si>
    <t>U.1.01.02.02.001</t>
  </si>
  <si>
    <t>Altri contributi sociali</t>
  </si>
  <si>
    <t>U.1.01.02.02.000</t>
  </si>
  <si>
    <t>Altri contributi sociali effettivi n.a.c.</t>
  </si>
  <si>
    <t>U.1.01.02.01.004</t>
  </si>
  <si>
    <t>Contributi per Indennità di fine rapporto erogata tramite INPS</t>
  </si>
  <si>
    <t>U.1.01.02.01.003</t>
  </si>
  <si>
    <t>Contributi previdenza complementare</t>
  </si>
  <si>
    <t>U.1.01.02.01.002</t>
  </si>
  <si>
    <t>Contributi obbligatori per il personale</t>
  </si>
  <si>
    <t>U.1.01.02.01.001</t>
  </si>
  <si>
    <t>Contributi sociali effettivi a carico dell'ente</t>
  </si>
  <si>
    <t>U.1.01.02.01.000</t>
  </si>
  <si>
    <t>Contributi sociali a carico dell'ente</t>
  </si>
  <si>
    <t>U.1.01.02.00.000</t>
  </si>
  <si>
    <t>Altre spese per il personale n.a.c.</t>
  </si>
  <si>
    <t>U.1.01.01.02.003</t>
  </si>
  <si>
    <t>Buoni pasto</t>
  </si>
  <si>
    <t>U.1.01.01.02.002</t>
  </si>
  <si>
    <t>Contributi per asili nido e strutture sportive, ricreative o di vacanza messe a disposizione dei lavoratori dipendenti e delle loro famiglie e altre spese per il benessere del personale</t>
  </si>
  <si>
    <t>U.1.01.01.02.001</t>
  </si>
  <si>
    <t>Altre spese per il personale</t>
  </si>
  <si>
    <t>U.1.01.01.02.000</t>
  </si>
  <si>
    <t>Assegni di ricerca</t>
  </si>
  <si>
    <t>U.1.01.01.01.009</t>
  </si>
  <si>
    <t>Indennità ed altri compensi, esclusi i rimborsi spesa documentati per missione, corrisposti al personale a tempo determinato</t>
  </si>
  <si>
    <t>U.1.01.01.01.008</t>
  </si>
  <si>
    <t>Straordinario per il personale a tempo determinato</t>
  </si>
  <si>
    <t>U.1.01.01.01.007</t>
  </si>
  <si>
    <t>Voci stipendiali corrisposte al personale a tempo determinato</t>
  </si>
  <si>
    <t>U.1.01.01.01.006</t>
  </si>
  <si>
    <t>Arretrati per anni precedenti corrisposti al personale a tempo determinato</t>
  </si>
  <si>
    <t>U.1.01.01.01.005</t>
  </si>
  <si>
    <t>Indennità ed altri compensi, esclusi i rimborsi spesa per missione, corrisposti al personale a tempo indeterminato</t>
  </si>
  <si>
    <t>U.1.01.01.01.004</t>
  </si>
  <si>
    <t>Straordinario per il personale a tempo indeterminato</t>
  </si>
  <si>
    <t>U.1.01.01.01.003</t>
  </si>
  <si>
    <t>Voci stipendiali corrisposte al personale a tempo indeterminato</t>
  </si>
  <si>
    <t>U.1.01.01.01.002</t>
  </si>
  <si>
    <t>Arretrati per anni precedenti corrisposti al personale a tempo indeterminato</t>
  </si>
  <si>
    <t>U.1.01.01.01.001</t>
  </si>
  <si>
    <t>Retribuzioni in denaro</t>
  </si>
  <si>
    <t>U.1.01.01.01.000</t>
  </si>
  <si>
    <t>Retribuzioni lorde</t>
  </si>
  <si>
    <t>U.1.01.01.00.000</t>
  </si>
  <si>
    <t>Redditi da lavoro dipendente</t>
  </si>
  <si>
    <t>U.1.01.00.00.000</t>
  </si>
  <si>
    <t>Rendiconto 2020</t>
  </si>
  <si>
    <t>Circ. interministeriale interpretativa del D.M. 17 marzo 2020</t>
  </si>
  <si>
    <t>PROSPETTO RIEPILOGATIVO DELLE SPESE DI PERSONALE</t>
  </si>
  <si>
    <t>ALLEGATO 1</t>
  </si>
  <si>
    <t>Spese di personale totalmente a carico di finanziamenti comunitari o privati</t>
  </si>
  <si>
    <t>C1</t>
  </si>
  <si>
    <t>COMUNE DI CASTELSILANO (KR)</t>
  </si>
  <si>
    <t>AMMINISTRATIVO</t>
  </si>
  <si>
    <t>ANAGRAFE</t>
  </si>
  <si>
    <t xml:space="preserve">Istruttore </t>
  </si>
  <si>
    <t>Vigila Urbano</t>
  </si>
  <si>
    <t>Vigilanza</t>
  </si>
  <si>
    <t>C2</t>
  </si>
  <si>
    <t>B4</t>
  </si>
  <si>
    <t>ESECUTORE</t>
  </si>
  <si>
    <t>Ammnistrativo/ demografico/vigilanza</t>
  </si>
  <si>
    <t>protocollo</t>
  </si>
  <si>
    <t>C2- passaggio da Part Time a 32 ore a full time</t>
  </si>
  <si>
    <t>A2- passaggio da Part Time a 34 ore a full time</t>
  </si>
  <si>
    <t>C1- Aumento orario da 15 ore a 21 ore e mezza</t>
  </si>
  <si>
    <t xml:space="preserve">A1-Aumento orario da 18 ore a 22 ore </t>
  </si>
  <si>
    <t>Rendiconto 2021</t>
  </si>
  <si>
    <t>ANNO</t>
  </si>
  <si>
    <t>Calcolo del limite di spesa per assunzioni relativo all'anno</t>
  </si>
  <si>
    <t>VALORE</t>
  </si>
  <si>
    <t>FASCIA</t>
  </si>
  <si>
    <t>Popolazione al 31 dicembre</t>
  </si>
  <si>
    <t>ANNI</t>
  </si>
  <si>
    <t>Spesa di personale da ultimo rendiconto di gestione approvato (v. foglio "Spese di personale-Dettaglio")</t>
  </si>
  <si>
    <t>(a)</t>
  </si>
  <si>
    <t>(l)</t>
  </si>
  <si>
    <t>Spesa di personale da rendiconto di gestione 2018</t>
  </si>
  <si>
    <t>(a1)</t>
  </si>
  <si>
    <r>
      <t xml:space="preserve">Entrate correnti da rendiconti di gestione dell'ultimo triennio </t>
    </r>
    <r>
      <rPr>
        <b/>
        <sz val="12"/>
        <color indexed="10"/>
        <rFont val="Arial"/>
        <family val="2"/>
      </rPr>
      <t>(al netto di eventuali entrate relative alle eccezioni 1 e 2 del foglio "Spese di personale-Dettaglio")</t>
    </r>
  </si>
  <si>
    <t>Media aritmetica degli accertamenti di competenza delle entrate correnti dell'ultimo triennio</t>
  </si>
  <si>
    <t>Importo Fondo crediti di dubbia esigibilità (FCDE) stanziato nel bilancio di previsione dell'esercizio</t>
  </si>
  <si>
    <t>Media aritmetica delle entrate correnti del triennio al netto del FCDE</t>
  </si>
  <si>
    <t>(b)</t>
  </si>
  <si>
    <r>
      <t xml:space="preserve">Rapporto effettivo tra spesa di personale e entrate correnti nette </t>
    </r>
    <r>
      <rPr>
        <b/>
        <sz val="12"/>
        <color indexed="10"/>
        <rFont val="Arial"/>
        <family val="2"/>
      </rPr>
      <t>(a) / (b)</t>
    </r>
  </si>
  <si>
    <t>(c)</t>
  </si>
  <si>
    <t>Valore soglia del rapporto tra spesa di personale ed entrate correnti come da Tabella 1 DM</t>
  </si>
  <si>
    <t>(d)</t>
  </si>
  <si>
    <t>Valore soglia massimo del rapporto tra spesa di personale ed entrate correnti come da Tabella 3 DM</t>
  </si>
  <si>
    <t>(e)</t>
  </si>
  <si>
    <t>COLLOCAZIONE DELL'ENTE SULLA BASE DEI DATI FINANZIARI</t>
  </si>
  <si>
    <t>ENTE VIRTUOSO</t>
  </si>
  <si>
    <r>
      <t xml:space="preserve">Incremento teorico massimo della spesa per assunzioni a tempo indeterminato - </t>
    </r>
    <r>
      <rPr>
        <b/>
        <sz val="12"/>
        <color indexed="10"/>
        <rFont val="Arial"/>
        <family val="2"/>
      </rPr>
      <t>(SE (c) &lt; o = (d))</t>
    </r>
  </si>
  <si>
    <t>(f)</t>
  </si>
  <si>
    <t>Sommatoria tra spesa da ultimo rendiconto approvato e incremento da Tabella 1</t>
  </si>
  <si>
    <t>(f1)</t>
  </si>
  <si>
    <t>Percentuale massima di incremento spesa di personale da Tabella 2 DM nel periodo 2020-2024</t>
  </si>
  <si>
    <t>(h)</t>
  </si>
  <si>
    <r>
      <t>Incremento annuo della spesa di personale in sede di prima applicazione Tabella 2 (2020-2024) -</t>
    </r>
    <r>
      <rPr>
        <b/>
        <sz val="12"/>
        <color indexed="10"/>
        <rFont val="Arial"/>
        <family val="2"/>
      </rPr>
      <t xml:space="preserve"> (a1) * (h)</t>
    </r>
  </si>
  <si>
    <t>(i)</t>
  </si>
  <si>
    <t>Resti assunzionali disponibili (art. 5, c. 2) (v. foglio "Resti assunzionali")</t>
  </si>
  <si>
    <t>Migliore alternativa tra (i) e (l) in presenza di resti assunzionali (Parere RGS)</t>
  </si>
  <si>
    <t>(m)</t>
  </si>
  <si>
    <t>Tetto di spesa comprensivo del più alto tra incremento da Tab. 2 e resti assunzionali - (a1) + (m)</t>
  </si>
  <si>
    <t>(m1)</t>
  </si>
  <si>
    <r>
      <t xml:space="preserve">Confronto con il limite di incremento da Tabella 1 DM (Parere RGS) - </t>
    </r>
    <r>
      <rPr>
        <b/>
        <sz val="12"/>
        <color indexed="10"/>
        <rFont val="Arial"/>
        <family val="2"/>
      </rPr>
      <t>(m1) &lt; (f)</t>
    </r>
  </si>
  <si>
    <t>(n)</t>
  </si>
  <si>
    <t>Limite di spesa per il personale da applicare nell'anno</t>
  </si>
  <si>
    <t>(o)</t>
  </si>
  <si>
    <t>ENTE INTERMEDIO</t>
  </si>
  <si>
    <t>I Comuni il cui rapporto fra spesa di personale e media delle entrate correnti degli ultimi tre rendiconti risulti compreso fra i due valori soglia previsti dal D.M. 17.3.2020 possono effettuare il turn over al 100%, a condizione di non incrementare il rapporto fra entrate correnti e impegni di competenza per la spesa complessiva di personale rispetto al rapporto corrispondente registrato nell’ultimo rendiconto della gestione approvato, dovendosi intendere per “ultimo rendiconto” quello approvato per primo in ordine cronologico a ritroso rispetto all’adozione della procedura di assunzione del personale. (Del. Corte conti Emilia-Romagna n. 55/2020)</t>
  </si>
  <si>
    <t>Entrate correnti da rendiconto di gestione</t>
  </si>
  <si>
    <t>STIMA PRUDENZIALE entrate correnti</t>
  </si>
  <si>
    <t>(p)</t>
  </si>
  <si>
    <r>
      <t xml:space="preserve">Rapporto effettivo tra spesa di personale e entrate correnti nette da ultimo rendiconto approvato </t>
    </r>
    <r>
      <rPr>
        <b/>
        <sz val="12"/>
        <color indexed="10"/>
        <rFont val="Arial"/>
        <family val="2"/>
      </rPr>
      <t>(a) / (b)</t>
    </r>
  </si>
  <si>
    <t>(q)</t>
  </si>
  <si>
    <t>STIMA PRUDENZIALE del limite di spesa per il personale da applicare nell'anno</t>
  </si>
  <si>
    <t>(p) * (q)</t>
  </si>
  <si>
    <t>ENTE NON VIRTUOSO</t>
  </si>
  <si>
    <t>ALLEGATO 4</t>
  </si>
  <si>
    <t>SOSTENIBILITÀ' DELLA SPESA   ALLEGATO 3</t>
  </si>
  <si>
    <t>ALLEGATO 2</t>
  </si>
  <si>
    <t>TOTALE A DETRARRE</t>
  </si>
  <si>
    <t>Altro</t>
  </si>
  <si>
    <t>Spese per il personale ricollocato ex art. 1, c. 424, L. 190/2014</t>
  </si>
  <si>
    <t>Spese per assunzioni di personale con contratto dipendente e/o co.co.co.</t>
  </si>
  <si>
    <t xml:space="preserve">Spese per il lavoro straordinario e altri oneri di personale direttamente connessi al censimento </t>
  </si>
  <si>
    <t xml:space="preserve">Maggiori spese autorizzate, entro il 31.5.2010, ai sensi dell’art. 3, c. 120, L. n. 244/2007 </t>
  </si>
  <si>
    <t>Spese per l’assunzione di personale ex dipendente dei Monopoli di Stato</t>
  </si>
  <si>
    <t>Spese personale stagionale finanziato con quote dei proventi per violazioni al C.d.S.</t>
  </si>
  <si>
    <t>Spese per il personale comandato o utilizzato in convenzione da altre amministrazioni</t>
  </si>
  <si>
    <t>Spese per missioni</t>
  </si>
  <si>
    <t xml:space="preserve">Spese per la formazione </t>
  </si>
  <si>
    <t>Diritti di rogito segretario, incentivi di progettazione, incentivi recupero evasione ICI</t>
  </si>
  <si>
    <t>Oneri derivanti dai rinnovi contrattuali</t>
  </si>
  <si>
    <t>Spese per il personale trasferito da Regione o Stato per l’esercizio di funzioni delegate</t>
  </si>
  <si>
    <t>Spese per contratti di formazione e lavoro prorogati per espressa previsione di legge</t>
  </si>
  <si>
    <t>Spese sostenute per categorie protette ex L. n. 68/1999 (nei limiti della quota d’obbligo)</t>
  </si>
  <si>
    <t>Spese per straordinario elettorale a carico di altre amministrazioni</t>
  </si>
  <si>
    <t>VOCI A DETRARRE</t>
  </si>
  <si>
    <t>N.</t>
  </si>
  <si>
    <t>Spese per soggetti utilizzati a vario titolo senza estinzione del rapporto di pubblico impiego</t>
  </si>
  <si>
    <t>Spese per equo indennizzo</t>
  </si>
  <si>
    <t xml:space="preserve">Assegno nucleo familiare </t>
  </si>
  <si>
    <t>Oneri per lavoratori socialmente utili</t>
  </si>
  <si>
    <t>IRAP</t>
  </si>
  <si>
    <t>Spese per la previdenza e l’assistenza delle forze di P.M</t>
  </si>
  <si>
    <t>Oneri contributivi a carico ente</t>
  </si>
  <si>
    <t>Spese per il personale con contratto di formazione e lavoro</t>
  </si>
  <si>
    <t>Personale degli uffici di staff ex art. 90 TUEL</t>
  </si>
  <si>
    <t>Incarichi dirigenziali ex art. 110, comma 1 e comma 2, TUEL</t>
  </si>
  <si>
    <t>Spese per personale in comando presso l’ente</t>
  </si>
  <si>
    <t>Spese per personale utilizzato in convenzione (quota parte di costo effettivamente sostenuto)</t>
  </si>
  <si>
    <t>Altre spese per personale impiegato con forme flessibili di lavoro</t>
  </si>
  <si>
    <t>Collaborazioni coordinate e continuative</t>
  </si>
  <si>
    <t>Retribuzioni lorde personale a tempo determinato</t>
  </si>
  <si>
    <t xml:space="preserve">Retribuzioni lorde personale a tempo indeterminato, compreso il segretario comunale </t>
  </si>
  <si>
    <t>VOCI DI SPESA</t>
  </si>
  <si>
    <t>Rendiconto 2022</t>
  </si>
  <si>
    <t>Area Tecnica</t>
  </si>
  <si>
    <t>Area Demografica</t>
  </si>
  <si>
    <t>Istruttore</t>
  </si>
  <si>
    <t>Tributi</t>
  </si>
  <si>
    <t>SPESA DI PERSONALE MEDIA TRIENNIO 2011-2013 (LIMITE PER IL 2023) (C / 3)</t>
  </si>
  <si>
    <t>SPESA DI PERSONALE NETTA TRIENNIO 2011-2013 (A - B)</t>
  </si>
  <si>
    <t>Altro (LSU/LPU)</t>
  </si>
  <si>
    <t>PROSPETTO DI CALCOLO DEL LIMITE DI SPESA DEL PERSONALE CC. 557 E SEGG. (ENTI SOGGETTI A PATTO DI STABILITA’ NEL 2015)</t>
  </si>
  <si>
    <t>CESSAZIONI 2024</t>
  </si>
  <si>
    <t>PROGRAMMAZIONE ASSUNZIONI TRIENNIO 2024/2026</t>
  </si>
</sst>
</file>

<file path=xl/styles.xml><?xml version="1.0" encoding="utf-8"?>
<styleSheet xmlns="http://schemas.openxmlformats.org/spreadsheetml/2006/main">
  <numFmts count="3">
    <numFmt numFmtId="164" formatCode="#,##0.00\ &quot;€&quot;;[Red]\-#,##0.00\ &quot;€&quot;"/>
    <numFmt numFmtId="165" formatCode="[$€-2]\ #,##0.00;[Red]\-[$€-2]\ #,##0.00"/>
    <numFmt numFmtId="166" formatCode="#,##0.00\ &quot;€&quot;"/>
  </numFmts>
  <fonts count="36">
    <font>
      <sz val="10"/>
      <name val="Arial"/>
    </font>
    <font>
      <sz val="10"/>
      <name val="Arial"/>
    </font>
    <font>
      <sz val="7"/>
      <name val="Franklin Gothic Medium"/>
    </font>
    <font>
      <sz val="6"/>
      <name val="Franklin Gothic Medium"/>
    </font>
    <font>
      <sz val="10"/>
      <name val="Arial"/>
    </font>
    <font>
      <sz val="8"/>
      <name val="Arial"/>
    </font>
    <font>
      <sz val="7"/>
      <name val="Franklin Gothic Medium"/>
      <family val="2"/>
    </font>
    <font>
      <sz val="10"/>
      <name val="Arial"/>
      <family val="2"/>
    </font>
    <font>
      <sz val="6"/>
      <name val="Franklin Gothic Medium"/>
      <family val="2"/>
    </font>
    <font>
      <sz val="12"/>
      <color theme="1"/>
      <name val="Calibri"/>
      <family val="2"/>
      <scheme val="minor"/>
    </font>
    <font>
      <sz val="12"/>
      <color theme="1"/>
      <name val="Arial"/>
      <family val="2"/>
    </font>
    <font>
      <b/>
      <sz val="12"/>
      <color theme="1"/>
      <name val="Arial"/>
      <family val="2"/>
    </font>
    <font>
      <b/>
      <u/>
      <sz val="12"/>
      <color theme="8" tint="-0.249977111117893"/>
      <name val="Arial"/>
      <family val="2"/>
    </font>
    <font>
      <b/>
      <sz val="12"/>
      <color rgb="FFFA7D00"/>
      <name val="Calibri"/>
      <family val="2"/>
      <scheme val="minor"/>
    </font>
    <font>
      <b/>
      <sz val="12"/>
      <color rgb="FFFA7D00"/>
      <name val="Arial"/>
      <family val="2"/>
    </font>
    <font>
      <b/>
      <sz val="14"/>
      <color rgb="FFFA7D00"/>
      <name val="Arial"/>
      <family val="2"/>
    </font>
    <font>
      <b/>
      <sz val="16"/>
      <color theme="1"/>
      <name val="Arial"/>
      <family val="2"/>
    </font>
    <font>
      <b/>
      <sz val="12"/>
      <color rgb="FFFF0000"/>
      <name val="Arial"/>
      <family val="2"/>
    </font>
    <font>
      <b/>
      <sz val="12"/>
      <color indexed="10"/>
      <name val="Arial"/>
      <family val="2"/>
    </font>
    <font>
      <b/>
      <sz val="12"/>
      <color theme="4" tint="-0.249977111117893"/>
      <name val="Arial"/>
      <family val="2"/>
    </font>
    <font>
      <b/>
      <sz val="14"/>
      <color theme="1"/>
      <name val="Arial"/>
      <family val="2"/>
    </font>
    <font>
      <b/>
      <sz val="14"/>
      <color theme="1"/>
      <name val="Calibri"/>
      <family val="2"/>
      <scheme val="minor"/>
    </font>
    <font>
      <sz val="14"/>
      <color theme="1"/>
      <name val="Calibri"/>
      <family val="2"/>
      <scheme val="minor"/>
    </font>
    <font>
      <b/>
      <sz val="12"/>
      <color theme="8" tint="-0.249977111117893"/>
      <name val="Arial"/>
      <family val="2"/>
    </font>
    <font>
      <b/>
      <sz val="12"/>
      <color theme="9" tint="-0.249977111117893"/>
      <name val="Arial"/>
      <family val="2"/>
    </font>
    <font>
      <b/>
      <sz val="13"/>
      <color rgb="FFC00000"/>
      <name val="Arial"/>
      <family val="2"/>
    </font>
    <font>
      <sz val="13"/>
      <color rgb="FFC00000"/>
      <name val="Calibri"/>
      <family val="2"/>
      <scheme val="minor"/>
    </font>
    <font>
      <b/>
      <sz val="12"/>
      <color theme="1"/>
      <name val="Calibri"/>
      <family val="2"/>
      <scheme val="minor"/>
    </font>
    <font>
      <b/>
      <sz val="12"/>
      <color rgb="FFC00000"/>
      <name val="Arial"/>
      <family val="2"/>
    </font>
    <font>
      <b/>
      <sz val="14"/>
      <color theme="5" tint="-0.249977111117893"/>
      <name val="Arial"/>
      <family val="2"/>
    </font>
    <font>
      <b/>
      <sz val="12"/>
      <color rgb="FFFF0000"/>
      <name val="Calibri"/>
      <family val="2"/>
      <scheme val="minor"/>
    </font>
    <font>
      <b/>
      <u/>
      <sz val="12"/>
      <color rgb="FFFF0000"/>
      <name val="Calibri"/>
      <family val="2"/>
      <scheme val="minor"/>
    </font>
    <font>
      <sz val="8"/>
      <name val="Franklin Gothic Medium"/>
      <family val="2"/>
    </font>
    <font>
      <sz val="8"/>
      <name val="Arial"/>
      <family val="2"/>
    </font>
    <font>
      <b/>
      <sz val="8"/>
      <name val="Times New Roman"/>
      <family val="1"/>
    </font>
    <font>
      <u/>
      <sz val="8"/>
      <name val="Franklin Gothic Medium"/>
      <family val="2"/>
    </font>
  </fonts>
  <fills count="10">
    <fill>
      <patternFill patternType="none"/>
    </fill>
    <fill>
      <patternFill patternType="gray125"/>
    </fill>
    <fill>
      <patternFill patternType="solid">
        <fgColor rgb="FFF2F2F2"/>
      </patternFill>
    </fill>
    <fill>
      <patternFill patternType="solid">
        <fgColor theme="3" tint="0.79998168889431442"/>
        <bgColor indexed="64"/>
      </patternFill>
    </fill>
    <fill>
      <patternFill patternType="solid">
        <fgColor rgb="FFFFFF00"/>
        <bgColor indexed="64"/>
      </patternFill>
    </fill>
    <fill>
      <patternFill patternType="solid">
        <fgColor rgb="FF00B050"/>
        <bgColor indexed="64"/>
      </patternFill>
    </fill>
    <fill>
      <patternFill patternType="solid">
        <fgColor rgb="FFFF0000"/>
        <bgColor indexed="64"/>
      </patternFill>
    </fill>
    <fill>
      <patternFill patternType="solid">
        <fgColor theme="0"/>
        <bgColor indexed="64"/>
      </patternFill>
    </fill>
    <fill>
      <patternFill patternType="solid">
        <fgColor theme="0" tint="-0.14999847407452621"/>
        <bgColor indexed="64"/>
      </patternFill>
    </fill>
    <fill>
      <patternFill patternType="solid">
        <fgColor theme="8" tint="0.79998168889431442"/>
        <bgColor indexed="64"/>
      </patternFill>
    </fill>
  </fills>
  <borders count="23">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rgb="FF7F7F7F"/>
      </left>
      <right style="thin">
        <color rgb="FF7F7F7F"/>
      </right>
      <top style="thin">
        <color rgb="FF7F7F7F"/>
      </top>
      <bottom style="thin">
        <color rgb="FF7F7F7F"/>
      </bottom>
      <diagonal/>
    </border>
    <border>
      <left style="thin">
        <color indexed="64"/>
      </left>
      <right/>
      <top style="thin">
        <color indexed="64"/>
      </top>
      <bottom/>
      <diagonal/>
    </border>
    <border>
      <left/>
      <right/>
      <top style="thin">
        <color indexed="64"/>
      </top>
      <bottom/>
      <diagonal/>
    </border>
    <border>
      <left style="medium">
        <color indexed="64"/>
      </left>
      <right style="medium">
        <color indexed="64"/>
      </right>
      <top style="medium">
        <color indexed="64"/>
      </top>
      <bottom style="medium">
        <color indexed="64"/>
      </bottom>
      <diagonal/>
    </border>
    <border>
      <left/>
      <right/>
      <top/>
      <bottom style="thin">
        <color indexed="64"/>
      </bottom>
      <diagonal/>
    </border>
    <border>
      <left style="thin">
        <color rgb="FF7F7F7F"/>
      </left>
      <right style="thin">
        <color indexed="64"/>
      </right>
      <top/>
      <bottom style="thin">
        <color rgb="FF7F7F7F"/>
      </bottom>
      <diagonal/>
    </border>
    <border>
      <left style="thin">
        <color indexed="64"/>
      </left>
      <right/>
      <top/>
      <bottom style="thin">
        <color indexed="64"/>
      </bottom>
      <diagonal/>
    </border>
    <border>
      <left style="thin">
        <color indexed="64"/>
      </left>
      <right style="medium">
        <color rgb="FFFF0000"/>
      </right>
      <top/>
      <bottom style="thin">
        <color indexed="64"/>
      </bottom>
      <diagonal/>
    </border>
    <border>
      <left style="medium">
        <color rgb="FFFF0000"/>
      </left>
      <right style="medium">
        <color rgb="FFFF0000"/>
      </right>
      <top style="medium">
        <color rgb="FFFF0000"/>
      </top>
      <bottom style="thin">
        <color indexed="64"/>
      </bottom>
      <diagonal/>
    </border>
    <border>
      <left style="medium">
        <color rgb="FFFF0000"/>
      </left>
      <right/>
      <top/>
      <bottom style="thin">
        <color indexed="64"/>
      </bottom>
      <diagonal/>
    </border>
    <border>
      <left style="thin">
        <color rgb="FF7F7F7F"/>
      </left>
      <right style="thin">
        <color rgb="FF7F7F7F"/>
      </right>
      <top style="thin">
        <color rgb="FF7F7F7F"/>
      </top>
      <bottom style="thin">
        <color indexed="64"/>
      </bottom>
      <diagonal/>
    </border>
  </borders>
  <cellStyleXfs count="4">
    <xf numFmtId="0" fontId="0" fillId="0" borderId="0" applyNumberFormat="0" applyFont="0" applyFill="0" applyBorder="0" applyAlignment="0" applyProtection="0">
      <alignment vertical="top"/>
    </xf>
    <xf numFmtId="0" fontId="7" fillId="0" borderId="0"/>
    <xf numFmtId="0" fontId="9" fillId="0" borderId="0"/>
    <xf numFmtId="0" fontId="13" fillId="2" borderId="12" applyNumberFormat="0" applyAlignment="0" applyProtection="0"/>
  </cellStyleXfs>
  <cellXfs count="186">
    <xf numFmtId="0" fontId="1" fillId="0" borderId="0" xfId="0" applyNumberFormat="1" applyFont="1" applyFill="1" applyBorder="1" applyAlignment="1" applyProtection="1">
      <alignment vertical="top"/>
    </xf>
    <xf numFmtId="0" fontId="4" fillId="0" borderId="0" xfId="0" applyNumberFormat="1" applyFont="1" applyFill="1" applyBorder="1" applyAlignment="1" applyProtection="1">
      <alignment vertical="top"/>
    </xf>
    <xf numFmtId="0" fontId="4" fillId="0" borderId="7" xfId="0" applyNumberFormat="1" applyFont="1" applyFill="1" applyBorder="1" applyAlignment="1" applyProtection="1">
      <alignment horizontal="left" vertical="top"/>
    </xf>
    <xf numFmtId="0" fontId="3" fillId="0" borderId="7" xfId="0" applyNumberFormat="1" applyFont="1" applyFill="1" applyBorder="1" applyAlignment="1" applyProtection="1">
      <alignment horizontal="left" vertical="top" indent="15"/>
    </xf>
    <xf numFmtId="0" fontId="3" fillId="0" borderId="7" xfId="0" applyNumberFormat="1" applyFont="1" applyFill="1" applyBorder="1" applyAlignment="1" applyProtection="1">
      <alignment horizontal="left" vertical="top"/>
    </xf>
    <xf numFmtId="0" fontId="3" fillId="0" borderId="7" xfId="0" applyNumberFormat="1" applyFont="1" applyFill="1" applyBorder="1" applyAlignment="1" applyProtection="1">
      <alignment horizontal="left" vertical="top" indent="1"/>
    </xf>
    <xf numFmtId="0" fontId="3" fillId="0" borderId="7" xfId="0" applyNumberFormat="1" applyFont="1" applyFill="1" applyBorder="1" applyAlignment="1" applyProtection="1">
      <alignment horizontal="left" vertical="top" wrapText="1"/>
    </xf>
    <xf numFmtId="0" fontId="4" fillId="0" borderId="0" xfId="0" applyNumberFormat="1" applyFont="1" applyFill="1" applyBorder="1" applyAlignment="1" applyProtection="1">
      <alignment horizontal="center" vertical="top"/>
    </xf>
    <xf numFmtId="0" fontId="3" fillId="0" borderId="7" xfId="0" applyNumberFormat="1" applyFont="1" applyFill="1" applyBorder="1" applyAlignment="1" applyProtection="1">
      <alignment horizontal="center" vertical="top"/>
    </xf>
    <xf numFmtId="164" fontId="3" fillId="0" borderId="7" xfId="0" applyNumberFormat="1" applyFont="1" applyFill="1" applyBorder="1" applyAlignment="1" applyProtection="1">
      <alignment horizontal="right" vertical="top"/>
    </xf>
    <xf numFmtId="0" fontId="4" fillId="0" borderId="7" xfId="0" applyNumberFormat="1" applyFont="1" applyFill="1" applyBorder="1" applyAlignment="1" applyProtection="1">
      <alignment horizontal="right" vertical="top"/>
    </xf>
    <xf numFmtId="0" fontId="8" fillId="0" borderId="7" xfId="0" applyNumberFormat="1" applyFont="1" applyFill="1" applyBorder="1" applyAlignment="1" applyProtection="1">
      <alignment horizontal="center" vertical="top"/>
    </xf>
    <xf numFmtId="0" fontId="10" fillId="0" borderId="0" xfId="2" applyFont="1" applyAlignment="1">
      <alignment vertical="center"/>
    </xf>
    <xf numFmtId="0" fontId="10" fillId="3" borderId="13" xfId="2" applyFont="1" applyFill="1" applyBorder="1" applyAlignment="1">
      <alignment vertical="center"/>
    </xf>
    <xf numFmtId="0" fontId="11" fillId="3" borderId="14" xfId="2" applyFont="1" applyFill="1" applyBorder="1" applyAlignment="1">
      <alignment horizontal="center" vertical="center"/>
    </xf>
    <xf numFmtId="0" fontId="10" fillId="3" borderId="9" xfId="2" applyFont="1" applyFill="1" applyBorder="1" applyAlignment="1">
      <alignment vertical="center"/>
    </xf>
    <xf numFmtId="0" fontId="12" fillId="3" borderId="10" xfId="2" applyFont="1" applyFill="1" applyBorder="1" applyAlignment="1">
      <alignment horizontal="right" vertical="center"/>
    </xf>
    <xf numFmtId="0" fontId="11" fillId="3" borderId="15" xfId="2" applyFont="1" applyFill="1" applyBorder="1" applyAlignment="1">
      <alignment horizontal="center" vertical="center"/>
    </xf>
    <xf numFmtId="0" fontId="11" fillId="3" borderId="0" xfId="2" applyFont="1" applyFill="1" applyAlignment="1">
      <alignment horizontal="center" vertical="center"/>
    </xf>
    <xf numFmtId="0" fontId="10" fillId="3" borderId="0" xfId="2" applyFont="1" applyFill="1" applyAlignment="1">
      <alignment vertical="center"/>
    </xf>
    <xf numFmtId="0" fontId="10" fillId="3" borderId="11" xfId="2" applyFont="1" applyFill="1" applyBorder="1" applyAlignment="1">
      <alignment vertical="center"/>
    </xf>
    <xf numFmtId="0" fontId="10" fillId="3" borderId="10" xfId="2" applyFont="1" applyFill="1" applyBorder="1" applyAlignment="1">
      <alignment vertical="center"/>
    </xf>
    <xf numFmtId="0" fontId="11" fillId="3" borderId="16" xfId="2" applyFont="1" applyFill="1" applyBorder="1" applyAlignment="1">
      <alignment horizontal="center" vertical="center"/>
    </xf>
    <xf numFmtId="0" fontId="11" fillId="3" borderId="10" xfId="2" applyFont="1" applyFill="1" applyBorder="1" applyAlignment="1">
      <alignment horizontal="right" vertical="center"/>
    </xf>
    <xf numFmtId="0" fontId="14" fillId="3" borderId="12" xfId="3" applyFont="1" applyFill="1" applyAlignment="1">
      <alignment horizontal="center" vertical="center"/>
    </xf>
    <xf numFmtId="3" fontId="11" fillId="3" borderId="7" xfId="2" applyNumberFormat="1" applyFont="1" applyFill="1" applyBorder="1" applyAlignment="1">
      <alignment horizontal="center" vertical="center"/>
    </xf>
    <xf numFmtId="10" fontId="15" fillId="3" borderId="17" xfId="3" applyNumberFormat="1" applyFont="1" applyFill="1" applyBorder="1" applyAlignment="1">
      <alignment horizontal="center" vertical="center"/>
    </xf>
    <xf numFmtId="0" fontId="10" fillId="3" borderId="0" xfId="2" applyFont="1" applyFill="1" applyAlignment="1">
      <alignment horizontal="center" vertical="center"/>
    </xf>
    <xf numFmtId="0" fontId="16" fillId="3" borderId="0" xfId="2" applyFont="1" applyFill="1" applyAlignment="1">
      <alignment horizontal="center" vertical="center"/>
    </xf>
    <xf numFmtId="166" fontId="14" fillId="3" borderId="12" xfId="3" applyNumberFormat="1" applyFont="1" applyFill="1" applyAlignment="1">
      <alignment vertical="center"/>
    </xf>
    <xf numFmtId="0" fontId="16" fillId="3" borderId="0" xfId="2" applyFont="1" applyFill="1" applyAlignment="1">
      <alignment horizontal="left" vertical="center"/>
    </xf>
    <xf numFmtId="0" fontId="11" fillId="3" borderId="10" xfId="2" applyFont="1" applyFill="1" applyBorder="1" applyAlignment="1">
      <alignment vertical="center"/>
    </xf>
    <xf numFmtId="0" fontId="17" fillId="3" borderId="10" xfId="2" applyFont="1" applyFill="1" applyBorder="1" applyAlignment="1">
      <alignment horizontal="right" vertical="center"/>
    </xf>
    <xf numFmtId="166" fontId="10" fillId="4" borderId="7" xfId="2" applyNumberFormat="1" applyFont="1" applyFill="1" applyBorder="1" applyAlignment="1">
      <alignment vertical="center"/>
    </xf>
    <xf numFmtId="10" fontId="19" fillId="3" borderId="12" xfId="3" applyNumberFormat="1" applyFont="1" applyFill="1" applyAlignment="1">
      <alignment horizontal="center" vertical="center"/>
    </xf>
    <xf numFmtId="0" fontId="17" fillId="3" borderId="11" xfId="2" applyFont="1" applyFill="1" applyBorder="1" applyAlignment="1">
      <alignment horizontal="center" vertical="center"/>
    </xf>
    <xf numFmtId="0" fontId="10" fillId="3" borderId="18" xfId="2" applyFont="1" applyFill="1" applyBorder="1" applyAlignment="1">
      <alignment vertical="center"/>
    </xf>
    <xf numFmtId="0" fontId="10" fillId="3" borderId="16" xfId="2" applyFont="1" applyFill="1" applyBorder="1" applyAlignment="1">
      <alignment vertical="center"/>
    </xf>
    <xf numFmtId="0" fontId="10" fillId="3" borderId="8" xfId="2" applyFont="1" applyFill="1" applyBorder="1" applyAlignment="1">
      <alignment vertical="center"/>
    </xf>
    <xf numFmtId="0" fontId="10" fillId="3" borderId="14" xfId="2" applyFont="1" applyFill="1" applyBorder="1" applyAlignment="1">
      <alignment vertical="center"/>
    </xf>
    <xf numFmtId="0" fontId="10" fillId="0" borderId="10" xfId="2" applyFont="1" applyBorder="1" applyAlignment="1">
      <alignment vertical="center"/>
    </xf>
    <xf numFmtId="0" fontId="10" fillId="0" borderId="11" xfId="2" applyFont="1" applyBorder="1" applyAlignment="1">
      <alignment vertical="center"/>
    </xf>
    <xf numFmtId="0" fontId="11" fillId="0" borderId="10" xfId="2" applyFont="1" applyBorder="1" applyAlignment="1">
      <alignment horizontal="right" vertical="center"/>
    </xf>
    <xf numFmtId="0" fontId="16" fillId="0" borderId="0" xfId="2" applyFont="1" applyAlignment="1">
      <alignment horizontal="center" vertical="center"/>
    </xf>
    <xf numFmtId="166" fontId="23" fillId="2" borderId="12" xfId="3" applyNumberFormat="1" applyFont="1" applyAlignment="1">
      <alignment vertical="center"/>
    </xf>
    <xf numFmtId="0" fontId="17" fillId="0" borderId="11" xfId="2" applyFont="1" applyBorder="1" applyAlignment="1">
      <alignment horizontal="center" vertical="center"/>
    </xf>
    <xf numFmtId="166" fontId="24" fillId="2" borderId="12" xfId="3" applyNumberFormat="1" applyFont="1" applyAlignment="1">
      <alignment vertical="center"/>
    </xf>
    <xf numFmtId="0" fontId="14" fillId="2" borderId="12" xfId="3" applyFont="1" applyAlignment="1">
      <alignment horizontal="center" vertical="center"/>
    </xf>
    <xf numFmtId="10" fontId="14" fillId="2" borderId="12" xfId="3" applyNumberFormat="1" applyFont="1" applyAlignment="1">
      <alignment horizontal="center" vertical="center"/>
    </xf>
    <xf numFmtId="0" fontId="17" fillId="0" borderId="10" xfId="2" applyFont="1" applyBorder="1" applyAlignment="1">
      <alignment horizontal="right" vertical="center"/>
    </xf>
    <xf numFmtId="166" fontId="17" fillId="2" borderId="12" xfId="3" applyNumberFormat="1" applyFont="1" applyAlignment="1">
      <alignment vertical="center"/>
    </xf>
    <xf numFmtId="0" fontId="11" fillId="0" borderId="18" xfId="2" applyFont="1" applyBorder="1" applyAlignment="1">
      <alignment horizontal="right" vertical="center"/>
    </xf>
    <xf numFmtId="0" fontId="14" fillId="2" borderId="7" xfId="3" applyFont="1" applyBorder="1" applyAlignment="1">
      <alignment horizontal="center" vertical="center"/>
    </xf>
    <xf numFmtId="0" fontId="16" fillId="0" borderId="19" xfId="2" applyFont="1" applyBorder="1" applyAlignment="1">
      <alignment horizontal="center" vertical="center"/>
    </xf>
    <xf numFmtId="166" fontId="17" fillId="7" borderId="20" xfId="3" applyNumberFormat="1" applyFont="1" applyFill="1" applyBorder="1" applyAlignment="1">
      <alignment vertical="center"/>
    </xf>
    <xf numFmtId="0" fontId="16" fillId="0" borderId="21" xfId="2" applyFont="1" applyBorder="1" applyAlignment="1">
      <alignment horizontal="left" vertical="center"/>
    </xf>
    <xf numFmtId="0" fontId="10" fillId="0" borderId="8" xfId="2" applyFont="1" applyBorder="1" applyAlignment="1">
      <alignment vertical="center"/>
    </xf>
    <xf numFmtId="0" fontId="11" fillId="0" borderId="0" xfId="2" applyFont="1" applyAlignment="1">
      <alignment horizontal="right" vertical="center"/>
    </xf>
    <xf numFmtId="0" fontId="14" fillId="0" borderId="0" xfId="3" applyFont="1" applyFill="1" applyBorder="1" applyAlignment="1">
      <alignment horizontal="center" vertical="center"/>
    </xf>
    <xf numFmtId="166" fontId="17" fillId="7" borderId="0" xfId="3" applyNumberFormat="1" applyFont="1" applyFill="1" applyBorder="1" applyAlignment="1">
      <alignment vertical="center"/>
    </xf>
    <xf numFmtId="0" fontId="16" fillId="0" borderId="0" xfId="2" applyFont="1" applyAlignment="1">
      <alignment horizontal="left" vertical="center"/>
    </xf>
    <xf numFmtId="0" fontId="11" fillId="0" borderId="10" xfId="2" applyFont="1" applyBorder="1" applyAlignment="1">
      <alignment horizontal="center" vertical="center"/>
    </xf>
    <xf numFmtId="0" fontId="27" fillId="0" borderId="0" xfId="2" applyFont="1" applyAlignment="1">
      <alignment horizontal="center" vertical="center"/>
    </xf>
    <xf numFmtId="0" fontId="9" fillId="0" borderId="0" xfId="2" applyAlignment="1">
      <alignment vertical="center"/>
    </xf>
    <xf numFmtId="0" fontId="9" fillId="0" borderId="11" xfId="2" applyBorder="1" applyAlignment="1">
      <alignment vertical="center"/>
    </xf>
    <xf numFmtId="0" fontId="11" fillId="0" borderId="10" xfId="2" applyFont="1" applyBorder="1" applyAlignment="1">
      <alignment horizontal="right" vertical="center" wrapText="1"/>
    </xf>
    <xf numFmtId="0" fontId="11" fillId="0" borderId="0" xfId="2" applyFont="1" applyAlignment="1">
      <alignment horizontal="center" vertical="center"/>
    </xf>
    <xf numFmtId="166" fontId="14" fillId="2" borderId="12" xfId="3" applyNumberFormat="1" applyFont="1" applyAlignment="1">
      <alignment vertical="center"/>
    </xf>
    <xf numFmtId="0" fontId="28" fillId="0" borderId="10" xfId="2" applyFont="1" applyBorder="1" applyAlignment="1">
      <alignment horizontal="right" vertical="center" wrapText="1"/>
    </xf>
    <xf numFmtId="0" fontId="28" fillId="0" borderId="10" xfId="2" applyFont="1" applyBorder="1" applyAlignment="1">
      <alignment horizontal="center" vertical="center"/>
    </xf>
    <xf numFmtId="0" fontId="28" fillId="0" borderId="18" xfId="2" applyFont="1" applyBorder="1" applyAlignment="1">
      <alignment horizontal="right" vertical="center"/>
    </xf>
    <xf numFmtId="0" fontId="14" fillId="2" borderId="22" xfId="3" applyFont="1" applyBorder="1" applyAlignment="1">
      <alignment horizontal="center" vertical="center"/>
    </xf>
    <xf numFmtId="166" fontId="14" fillId="2" borderId="22" xfId="3" applyNumberFormat="1" applyFont="1" applyBorder="1" applyAlignment="1">
      <alignment vertical="center"/>
    </xf>
    <xf numFmtId="0" fontId="10" fillId="0" borderId="16" xfId="2" applyFont="1" applyBorder="1" applyAlignment="1">
      <alignment vertical="center"/>
    </xf>
    <xf numFmtId="0" fontId="29" fillId="0" borderId="0" xfId="2" applyFont="1" applyAlignment="1">
      <alignment vertical="center"/>
    </xf>
    <xf numFmtId="0" fontId="11" fillId="0" borderId="0" xfId="2" applyFont="1" applyAlignment="1">
      <alignment vertical="center"/>
    </xf>
    <xf numFmtId="0" fontId="0" fillId="0" borderId="0" xfId="0" applyNumberFormat="1" applyFont="1" applyFill="1" applyBorder="1" applyAlignment="1" applyProtection="1">
      <alignment vertical="top"/>
    </xf>
    <xf numFmtId="0" fontId="9" fillId="0" borderId="0" xfId="2"/>
    <xf numFmtId="166" fontId="9" fillId="8" borderId="7" xfId="2" applyNumberFormat="1" applyFill="1" applyBorder="1" applyAlignment="1">
      <alignment horizontal="right" vertical="center"/>
    </xf>
    <xf numFmtId="0" fontId="27" fillId="0" borderId="0" xfId="2" applyFont="1" applyAlignment="1">
      <alignment horizontal="right"/>
    </xf>
    <xf numFmtId="0" fontId="30" fillId="0" borderId="0" xfId="2" applyFont="1" applyAlignment="1">
      <alignment horizontal="center"/>
    </xf>
    <xf numFmtId="166" fontId="9" fillId="4" borderId="7" xfId="2" applyNumberFormat="1" applyFill="1" applyBorder="1" applyAlignment="1">
      <alignment horizontal="right" vertical="center"/>
    </xf>
    <xf numFmtId="0" fontId="9" fillId="0" borderId="4" xfId="2" applyBorder="1"/>
    <xf numFmtId="0" fontId="27" fillId="0" borderId="7" xfId="2" applyFont="1" applyBorder="1" applyAlignment="1">
      <alignment horizontal="center"/>
    </xf>
    <xf numFmtId="0" fontId="27" fillId="8" borderId="0" xfId="2" applyFont="1" applyFill="1" applyAlignment="1">
      <alignment horizontal="center"/>
    </xf>
    <xf numFmtId="4" fontId="4" fillId="0" borderId="0" xfId="0" applyNumberFormat="1" applyFont="1" applyFill="1" applyBorder="1" applyAlignment="1" applyProtection="1">
      <alignment vertical="top"/>
    </xf>
    <xf numFmtId="166" fontId="9" fillId="9" borderId="7" xfId="2" applyNumberFormat="1" applyFill="1" applyBorder="1" applyAlignment="1">
      <alignment horizontal="right" vertical="center"/>
    </xf>
    <xf numFmtId="4" fontId="4" fillId="0" borderId="0" xfId="0" applyNumberFormat="1" applyFont="1" applyFill="1" applyBorder="1" applyAlignment="1" applyProtection="1">
      <alignment horizontal="center" vertical="top"/>
    </xf>
    <xf numFmtId="0" fontId="32" fillId="0" borderId="0" xfId="0" applyNumberFormat="1" applyFont="1" applyFill="1" applyBorder="1" applyAlignment="1" applyProtection="1">
      <alignment vertical="top"/>
    </xf>
    <xf numFmtId="0" fontId="33" fillId="0" borderId="0" xfId="0" applyNumberFormat="1" applyFont="1" applyFill="1" applyBorder="1" applyAlignment="1" applyProtection="1">
      <alignment vertical="top"/>
    </xf>
    <xf numFmtId="0" fontId="32" fillId="0" borderId="7" xfId="0" applyNumberFormat="1" applyFont="1" applyFill="1" applyBorder="1" applyAlignment="1" applyProtection="1">
      <alignment horizontal="center" vertical="top"/>
    </xf>
    <xf numFmtId="0" fontId="32" fillId="0" borderId="7" xfId="0" applyNumberFormat="1" applyFont="1" applyFill="1" applyBorder="1" applyAlignment="1" applyProtection="1">
      <alignment horizontal="left" vertical="top"/>
    </xf>
    <xf numFmtId="0" fontId="32" fillId="0" borderId="7" xfId="0" applyNumberFormat="1" applyFont="1" applyFill="1" applyBorder="1" applyAlignment="1" applyProtection="1">
      <alignment horizontal="left" vertical="top" indent="2"/>
    </xf>
    <xf numFmtId="0" fontId="33" fillId="0" borderId="7" xfId="0" applyNumberFormat="1" applyFont="1" applyFill="1" applyBorder="1" applyAlignment="1" applyProtection="1">
      <alignment horizontal="left" vertical="top"/>
    </xf>
    <xf numFmtId="0" fontId="34" fillId="0" borderId="7" xfId="0" applyNumberFormat="1" applyFont="1" applyFill="1" applyBorder="1" applyAlignment="1" applyProtection="1">
      <alignment horizontal="center" vertical="top"/>
    </xf>
    <xf numFmtId="0" fontId="34" fillId="0" borderId="7" xfId="0" applyNumberFormat="1" applyFont="1" applyFill="1" applyBorder="1" applyAlignment="1" applyProtection="1">
      <alignment horizontal="right" vertical="top"/>
    </xf>
    <xf numFmtId="0" fontId="33" fillId="0" borderId="0" xfId="0" applyNumberFormat="1" applyFont="1" applyFill="1" applyBorder="1" applyAlignment="1" applyProtection="1">
      <alignment horizontal="center" vertical="top"/>
    </xf>
    <xf numFmtId="0" fontId="35" fillId="0" borderId="0" xfId="0" applyNumberFormat="1" applyFont="1" applyFill="1" applyBorder="1" applyAlignment="1" applyProtection="1">
      <alignment vertical="top"/>
    </xf>
    <xf numFmtId="0" fontId="32" fillId="0" borderId="7" xfId="0" applyNumberFormat="1" applyFont="1" applyFill="1" applyBorder="1" applyAlignment="1" applyProtection="1">
      <alignment horizontal="center" vertical="top" wrapText="1"/>
    </xf>
    <xf numFmtId="0" fontId="32" fillId="0" borderId="7" xfId="0" applyNumberFormat="1" applyFont="1" applyFill="1" applyBorder="1" applyAlignment="1" applyProtection="1">
      <alignment horizontal="left" vertical="top" indent="1"/>
    </xf>
    <xf numFmtId="0" fontId="32" fillId="0" borderId="7" xfId="0" applyNumberFormat="1" applyFont="1" applyFill="1" applyBorder="1" applyAlignment="1" applyProtection="1">
      <alignment horizontal="left" vertical="top" wrapText="1"/>
    </xf>
    <xf numFmtId="9" fontId="32" fillId="0" borderId="7" xfId="0" applyNumberFormat="1" applyFont="1" applyFill="1" applyBorder="1" applyAlignment="1" applyProtection="1">
      <alignment horizontal="center" vertical="top"/>
    </xf>
    <xf numFmtId="4" fontId="32" fillId="0" borderId="7" xfId="0" applyNumberFormat="1" applyFont="1" applyFill="1" applyBorder="1" applyAlignment="1" applyProtection="1">
      <alignment horizontal="center" vertical="top"/>
    </xf>
    <xf numFmtId="4" fontId="32" fillId="0" borderId="7" xfId="0" applyNumberFormat="1" applyFont="1" applyFill="1" applyBorder="1" applyAlignment="1" applyProtection="1">
      <alignment horizontal="left" vertical="top" indent="2"/>
    </xf>
    <xf numFmtId="165" fontId="32" fillId="0" borderId="7" xfId="0" applyNumberFormat="1" applyFont="1" applyFill="1" applyBorder="1" applyAlignment="1" applyProtection="1">
      <alignment horizontal="center" vertical="top"/>
    </xf>
    <xf numFmtId="14" fontId="32" fillId="0" borderId="7" xfId="0" applyNumberFormat="1" applyFont="1" applyFill="1" applyBorder="1" applyAlignment="1" applyProtection="1">
      <alignment horizontal="center" vertical="top"/>
    </xf>
    <xf numFmtId="4" fontId="32" fillId="0" borderId="7" xfId="0" applyNumberFormat="1" applyFont="1" applyFill="1" applyBorder="1" applyAlignment="1" applyProtection="1">
      <alignment horizontal="right" vertical="top"/>
    </xf>
    <xf numFmtId="0" fontId="33" fillId="0" borderId="0" xfId="0" applyNumberFormat="1" applyFont="1" applyFill="1" applyBorder="1" applyAlignment="1" applyProtection="1">
      <alignment horizontal="left" vertical="top"/>
    </xf>
    <xf numFmtId="0" fontId="4" fillId="0" borderId="0" xfId="0" applyNumberFormat="1" applyFont="1" applyFill="1" applyBorder="1" applyAlignment="1" applyProtection="1">
      <alignment horizontal="left" vertical="top"/>
    </xf>
    <xf numFmtId="0" fontId="32" fillId="0" borderId="7" xfId="0" applyNumberFormat="1" applyFont="1" applyFill="1" applyBorder="1" applyAlignment="1" applyProtection="1">
      <alignment vertical="top"/>
    </xf>
    <xf numFmtId="0" fontId="20" fillId="4" borderId="4" xfId="2" applyFont="1" applyFill="1" applyBorder="1" applyAlignment="1">
      <alignment horizontal="center" vertical="center"/>
    </xf>
    <xf numFmtId="0" fontId="21" fillId="4" borderId="6" xfId="2" applyFont="1" applyFill="1" applyBorder="1" applyAlignment="1">
      <alignment horizontal="center" vertical="center"/>
    </xf>
    <xf numFmtId="0" fontId="22" fillId="4" borderId="6" xfId="2" applyFont="1" applyFill="1" applyBorder="1" applyAlignment="1">
      <alignment vertical="center"/>
    </xf>
    <xf numFmtId="0" fontId="22" fillId="4" borderId="5" xfId="2" applyFont="1" applyFill="1" applyBorder="1" applyAlignment="1">
      <alignment vertical="center"/>
    </xf>
    <xf numFmtId="0" fontId="25" fillId="0" borderId="10" xfId="2" applyFont="1" applyBorder="1" applyAlignment="1">
      <alignment horizontal="left" vertical="center" wrapText="1"/>
    </xf>
    <xf numFmtId="0" fontId="26" fillId="0" borderId="0" xfId="2" applyFont="1" applyAlignment="1">
      <alignment horizontal="left" vertical="center" wrapText="1"/>
    </xf>
    <xf numFmtId="0" fontId="26" fillId="0" borderId="11" xfId="2" applyFont="1" applyBorder="1" applyAlignment="1">
      <alignment horizontal="left" vertical="center" wrapText="1"/>
    </xf>
    <xf numFmtId="0" fontId="26" fillId="0" borderId="10" xfId="2" applyFont="1" applyBorder="1" applyAlignment="1">
      <alignment horizontal="left" vertical="center" wrapText="1"/>
    </xf>
    <xf numFmtId="0" fontId="20" fillId="6" borderId="4" xfId="2" applyFont="1" applyFill="1" applyBorder="1" applyAlignment="1">
      <alignment horizontal="center" vertical="center"/>
    </xf>
    <xf numFmtId="0" fontId="21" fillId="6" borderId="6" xfId="2" applyFont="1" applyFill="1" applyBorder="1" applyAlignment="1">
      <alignment horizontal="center" vertical="center"/>
    </xf>
    <xf numFmtId="0" fontId="22" fillId="6" borderId="6" xfId="2" applyFont="1" applyFill="1" applyBorder="1" applyAlignment="1">
      <alignment vertical="center"/>
    </xf>
    <xf numFmtId="0" fontId="22" fillId="6" borderId="5" xfId="2" applyFont="1" applyFill="1" applyBorder="1" applyAlignment="1">
      <alignment vertical="center"/>
    </xf>
    <xf numFmtId="0" fontId="20" fillId="0" borderId="10" xfId="2" applyFont="1" applyBorder="1" applyAlignment="1">
      <alignment horizontal="left" vertical="center" wrapText="1"/>
    </xf>
    <xf numFmtId="0" fontId="22" fillId="0" borderId="0" xfId="2" applyFont="1" applyAlignment="1">
      <alignment horizontal="left" vertical="center" wrapText="1"/>
    </xf>
    <xf numFmtId="0" fontId="22" fillId="0" borderId="11" xfId="2" applyFont="1" applyBorder="1" applyAlignment="1">
      <alignment horizontal="left" vertical="center" wrapText="1"/>
    </xf>
    <xf numFmtId="0" fontId="22" fillId="0" borderId="10" xfId="2" applyFont="1" applyBorder="1" applyAlignment="1">
      <alignment horizontal="left" vertical="center" wrapText="1"/>
    </xf>
    <xf numFmtId="0" fontId="22" fillId="0" borderId="18" xfId="2" applyFont="1" applyBorder="1" applyAlignment="1">
      <alignment horizontal="left" vertical="center" wrapText="1"/>
    </xf>
    <xf numFmtId="0" fontId="22" fillId="0" borderId="16" xfId="2" applyFont="1" applyBorder="1" applyAlignment="1">
      <alignment horizontal="left" vertical="center" wrapText="1"/>
    </xf>
    <xf numFmtId="0" fontId="22" fillId="0" borderId="8" xfId="2" applyFont="1" applyBorder="1" applyAlignment="1">
      <alignment horizontal="left" vertical="center" wrapText="1"/>
    </xf>
    <xf numFmtId="0" fontId="11" fillId="0" borderId="0" xfId="2" applyFont="1" applyAlignment="1">
      <alignment vertical="center"/>
    </xf>
    <xf numFmtId="0" fontId="9" fillId="0" borderId="0" xfId="2" applyAlignment="1">
      <alignment vertical="center"/>
    </xf>
    <xf numFmtId="0" fontId="20" fillId="5" borderId="4" xfId="2" applyFont="1" applyFill="1" applyBorder="1" applyAlignment="1">
      <alignment horizontal="center" vertical="center"/>
    </xf>
    <xf numFmtId="0" fontId="21" fillId="5" borderId="6" xfId="2" applyFont="1" applyFill="1" applyBorder="1" applyAlignment="1">
      <alignment horizontal="center" vertical="center"/>
    </xf>
    <xf numFmtId="0" fontId="22" fillId="0" borderId="6" xfId="2" applyFont="1" applyBorder="1" applyAlignment="1">
      <alignment vertical="center"/>
    </xf>
    <xf numFmtId="0" fontId="22" fillId="0" borderId="5" xfId="2" applyFont="1" applyBorder="1" applyAlignment="1">
      <alignment vertical="center"/>
    </xf>
    <xf numFmtId="0" fontId="11" fillId="3" borderId="10" xfId="2" applyFont="1" applyFill="1" applyBorder="1" applyAlignment="1">
      <alignment horizontal="right" vertical="center" wrapText="1"/>
    </xf>
    <xf numFmtId="0" fontId="10" fillId="3" borderId="10" xfId="2" applyFont="1" applyFill="1" applyBorder="1" applyAlignment="1">
      <alignment horizontal="right" vertical="center" wrapText="1"/>
    </xf>
    <xf numFmtId="0" fontId="20" fillId="3" borderId="10" xfId="2" applyFont="1" applyFill="1" applyBorder="1" applyAlignment="1">
      <alignment horizontal="center" vertical="center"/>
    </xf>
    <xf numFmtId="0" fontId="21" fillId="0" borderId="0" xfId="2" applyFont="1" applyAlignment="1">
      <alignment horizontal="center" vertical="center"/>
    </xf>
    <xf numFmtId="0" fontId="21" fillId="0" borderId="11" xfId="2" applyFont="1" applyBorder="1" applyAlignment="1">
      <alignment horizontal="center" vertical="center"/>
    </xf>
    <xf numFmtId="0" fontId="21" fillId="0" borderId="6" xfId="2" applyFont="1" applyBorder="1" applyAlignment="1">
      <alignment horizontal="center" vertical="center"/>
    </xf>
    <xf numFmtId="0" fontId="21" fillId="0" borderId="5" xfId="2" applyFont="1" applyBorder="1" applyAlignment="1">
      <alignment horizontal="center" vertical="center"/>
    </xf>
    <xf numFmtId="0" fontId="20" fillId="6" borderId="4" xfId="2" applyFont="1" applyFill="1" applyBorder="1" applyAlignment="1">
      <alignment vertical="center"/>
    </xf>
    <xf numFmtId="0" fontId="21" fillId="0" borderId="6" xfId="2" applyFont="1" applyBorder="1" applyAlignment="1">
      <alignment vertical="center"/>
    </xf>
    <xf numFmtId="0" fontId="21" fillId="0" borderId="5" xfId="2" applyFont="1" applyBorder="1" applyAlignment="1">
      <alignment vertical="center"/>
    </xf>
    <xf numFmtId="0" fontId="32" fillId="0" borderId="4" xfId="0" applyNumberFormat="1" applyFont="1" applyFill="1" applyBorder="1" applyAlignment="1" applyProtection="1">
      <alignment horizontal="left" vertical="top" wrapText="1"/>
    </xf>
    <xf numFmtId="0" fontId="32" fillId="0" borderId="5" xfId="0" applyNumberFormat="1" applyFont="1" applyFill="1" applyBorder="1" applyAlignment="1" applyProtection="1">
      <alignment horizontal="left" vertical="top" wrapText="1"/>
    </xf>
    <xf numFmtId="0" fontId="32" fillId="0" borderId="1" xfId="0" applyNumberFormat="1" applyFont="1" applyFill="1" applyBorder="1" applyAlignment="1" applyProtection="1">
      <alignment horizontal="left" vertical="top" indent="1"/>
    </xf>
    <xf numFmtId="0" fontId="32" fillId="0" borderId="2" xfId="0" applyNumberFormat="1" applyFont="1" applyFill="1" applyBorder="1" applyAlignment="1" applyProtection="1">
      <alignment horizontal="left" vertical="top" indent="1"/>
    </xf>
    <xf numFmtId="0" fontId="32" fillId="0" borderId="3" xfId="0" applyNumberFormat="1" applyFont="1" applyFill="1" applyBorder="1" applyAlignment="1" applyProtection="1">
      <alignment horizontal="left" vertical="top" indent="1"/>
    </xf>
    <xf numFmtId="0" fontId="32" fillId="0" borderId="1" xfId="0" applyNumberFormat="1" applyFont="1" applyFill="1" applyBorder="1" applyAlignment="1" applyProtection="1">
      <alignment horizontal="center" vertical="top"/>
    </xf>
    <xf numFmtId="0" fontId="32" fillId="0" borderId="3" xfId="0" applyNumberFormat="1" applyFont="1" applyFill="1" applyBorder="1" applyAlignment="1" applyProtection="1">
      <alignment horizontal="center" vertical="top"/>
    </xf>
    <xf numFmtId="0" fontId="32" fillId="0" borderId="1" xfId="0" applyNumberFormat="1" applyFont="1" applyFill="1" applyBorder="1" applyAlignment="1" applyProtection="1">
      <alignment horizontal="left" vertical="top"/>
    </xf>
    <xf numFmtId="0" fontId="32" fillId="0" borderId="3" xfId="0" applyNumberFormat="1" applyFont="1" applyFill="1" applyBorder="1" applyAlignment="1" applyProtection="1">
      <alignment horizontal="left" vertical="top"/>
    </xf>
    <xf numFmtId="0" fontId="32" fillId="0" borderId="4" xfId="0" applyNumberFormat="1" applyFont="1" applyFill="1" applyBorder="1" applyAlignment="1" applyProtection="1">
      <alignment horizontal="left" vertical="top" indent="15"/>
    </xf>
    <xf numFmtId="0" fontId="32" fillId="0" borderId="6" xfId="0" applyNumberFormat="1" applyFont="1" applyFill="1" applyBorder="1" applyAlignment="1" applyProtection="1">
      <alignment horizontal="left" vertical="top" indent="15"/>
    </xf>
    <xf numFmtId="0" fontId="32" fillId="0" borderId="5" xfId="0" applyNumberFormat="1" applyFont="1" applyFill="1" applyBorder="1" applyAlignment="1" applyProtection="1">
      <alignment horizontal="left" vertical="top" indent="15"/>
    </xf>
    <xf numFmtId="0" fontId="32" fillId="0" borderId="1" xfId="0" applyNumberFormat="1" applyFont="1" applyFill="1" applyBorder="1" applyAlignment="1" applyProtection="1">
      <alignment horizontal="center" vertical="top" wrapText="1"/>
    </xf>
    <xf numFmtId="0" fontId="32" fillId="0" borderId="2" xfId="0" applyNumberFormat="1" applyFont="1" applyFill="1" applyBorder="1" applyAlignment="1" applyProtection="1">
      <alignment horizontal="center" vertical="top" wrapText="1"/>
    </xf>
    <xf numFmtId="0" fontId="32" fillId="0" borderId="3" xfId="0" applyNumberFormat="1" applyFont="1" applyFill="1" applyBorder="1" applyAlignment="1" applyProtection="1">
      <alignment horizontal="center" vertical="top" wrapText="1"/>
    </xf>
    <xf numFmtId="0" fontId="32" fillId="0" borderId="4" xfId="0" applyNumberFormat="1" applyFont="1" applyFill="1" applyBorder="1" applyAlignment="1" applyProtection="1">
      <alignment horizontal="left" vertical="top"/>
    </xf>
    <xf numFmtId="0" fontId="32" fillId="0" borderId="5" xfId="0" applyNumberFormat="1" applyFont="1" applyFill="1" applyBorder="1" applyAlignment="1" applyProtection="1">
      <alignment horizontal="left" vertical="top"/>
    </xf>
    <xf numFmtId="0" fontId="32" fillId="0" borderId="4" xfId="0" applyNumberFormat="1" applyFont="1" applyFill="1" applyBorder="1" applyAlignment="1" applyProtection="1">
      <alignment horizontal="left" vertical="top" indent="12"/>
    </xf>
    <xf numFmtId="0" fontId="32" fillId="0" borderId="6" xfId="0" applyNumberFormat="1" applyFont="1" applyFill="1" applyBorder="1" applyAlignment="1" applyProtection="1">
      <alignment horizontal="left" vertical="top" indent="12"/>
    </xf>
    <xf numFmtId="0" fontId="32" fillId="0" borderId="5" xfId="0" applyNumberFormat="1" applyFont="1" applyFill="1" applyBorder="1" applyAlignment="1" applyProtection="1">
      <alignment horizontal="left" vertical="top" indent="12"/>
    </xf>
    <xf numFmtId="0" fontId="32" fillId="0" borderId="4" xfId="0" applyNumberFormat="1" applyFont="1" applyFill="1" applyBorder="1" applyAlignment="1" applyProtection="1">
      <alignment horizontal="left" vertical="top" indent="5"/>
    </xf>
    <xf numFmtId="0" fontId="32" fillId="0" borderId="6" xfId="0" applyNumberFormat="1" applyFont="1" applyFill="1" applyBorder="1" applyAlignment="1" applyProtection="1">
      <alignment horizontal="left" vertical="top" indent="5"/>
    </xf>
    <xf numFmtId="0" fontId="32" fillId="0" borderId="5" xfId="0" applyNumberFormat="1" applyFont="1" applyFill="1" applyBorder="1" applyAlignment="1" applyProtection="1">
      <alignment horizontal="left" vertical="top" indent="5"/>
    </xf>
    <xf numFmtId="0" fontId="32" fillId="0" borderId="4" xfId="0" applyNumberFormat="1" applyFont="1" applyFill="1" applyBorder="1" applyAlignment="1" applyProtection="1">
      <alignment horizontal="left" vertical="top" indent="4"/>
    </xf>
    <xf numFmtId="0" fontId="32" fillId="0" borderId="6" xfId="0" applyNumberFormat="1" applyFont="1" applyFill="1" applyBorder="1" applyAlignment="1" applyProtection="1">
      <alignment horizontal="left" vertical="top" indent="4"/>
    </xf>
    <xf numFmtId="0" fontId="32" fillId="0" borderId="5" xfId="0" applyNumberFormat="1" applyFont="1" applyFill="1" applyBorder="1" applyAlignment="1" applyProtection="1">
      <alignment horizontal="left" vertical="top" indent="4"/>
    </xf>
    <xf numFmtId="0" fontId="32" fillId="0" borderId="4" xfId="0" applyNumberFormat="1" applyFont="1" applyFill="1" applyBorder="1" applyAlignment="1" applyProtection="1">
      <alignment horizontal="left" vertical="top" indent="2"/>
    </xf>
    <xf numFmtId="0" fontId="32" fillId="0" borderId="5" xfId="0" applyNumberFormat="1" applyFont="1" applyFill="1" applyBorder="1" applyAlignment="1" applyProtection="1">
      <alignment horizontal="left" vertical="top" indent="2"/>
    </xf>
    <xf numFmtId="0" fontId="32" fillId="0" borderId="4" xfId="0" applyNumberFormat="1" applyFont="1" applyFill="1" applyBorder="1" applyAlignment="1" applyProtection="1">
      <alignment horizontal="left" vertical="center" wrapText="1"/>
    </xf>
    <xf numFmtId="0" fontId="32" fillId="0" borderId="5" xfId="0" applyNumberFormat="1" applyFont="1" applyFill="1" applyBorder="1" applyAlignment="1" applyProtection="1">
      <alignment horizontal="left" vertical="center" wrapText="1"/>
    </xf>
    <xf numFmtId="0" fontId="32" fillId="0" borderId="4" xfId="0" applyNumberFormat="1" applyFont="1" applyFill="1" applyBorder="1" applyAlignment="1" applyProtection="1">
      <alignment horizontal="left" vertical="top" indent="1"/>
    </xf>
    <xf numFmtId="0" fontId="32" fillId="0" borderId="5" xfId="0" applyNumberFormat="1" applyFont="1" applyFill="1" applyBorder="1" applyAlignment="1" applyProtection="1">
      <alignment horizontal="left" vertical="top" indent="1"/>
    </xf>
    <xf numFmtId="0" fontId="33" fillId="0" borderId="4" xfId="0" applyNumberFormat="1" applyFont="1" applyFill="1" applyBorder="1" applyAlignment="1" applyProtection="1">
      <alignment horizontal="left" vertical="top"/>
    </xf>
    <xf numFmtId="0" fontId="33" fillId="0" borderId="5" xfId="0" applyNumberFormat="1" applyFont="1" applyFill="1" applyBorder="1" applyAlignment="1" applyProtection="1">
      <alignment horizontal="left" vertical="top"/>
    </xf>
    <xf numFmtId="0" fontId="6" fillId="0" borderId="4" xfId="0" applyNumberFormat="1" applyFont="1" applyFill="1" applyBorder="1" applyAlignment="1" applyProtection="1">
      <alignment horizontal="center" vertical="top"/>
    </xf>
    <xf numFmtId="0" fontId="2" fillId="0" borderId="6" xfId="0" applyNumberFormat="1" applyFont="1" applyFill="1" applyBorder="1" applyAlignment="1" applyProtection="1">
      <alignment horizontal="center" vertical="top"/>
    </xf>
    <xf numFmtId="0" fontId="2" fillId="0" borderId="5" xfId="0" applyNumberFormat="1" applyFont="1" applyFill="1" applyBorder="1" applyAlignment="1" applyProtection="1">
      <alignment horizontal="center" vertical="top"/>
    </xf>
    <xf numFmtId="0" fontId="2" fillId="0" borderId="4" xfId="0" applyNumberFormat="1" applyFont="1" applyFill="1" applyBorder="1" applyAlignment="1" applyProtection="1">
      <alignment horizontal="center" vertical="top"/>
    </xf>
    <xf numFmtId="0" fontId="3" fillId="0" borderId="4" xfId="0" applyNumberFormat="1" applyFont="1" applyFill="1" applyBorder="1" applyAlignment="1" applyProtection="1">
      <alignment horizontal="left" vertical="top" indent="10"/>
    </xf>
    <xf numFmtId="0" fontId="3" fillId="0" borderId="5" xfId="0" applyNumberFormat="1" applyFont="1" applyFill="1" applyBorder="1" applyAlignment="1" applyProtection="1">
      <alignment horizontal="left" vertical="top" indent="10"/>
    </xf>
    <xf numFmtId="0" fontId="31" fillId="0" borderId="0" xfId="2" applyFont="1" applyAlignment="1">
      <alignment horizontal="left" vertical="center"/>
    </xf>
  </cellXfs>
  <cellStyles count="4">
    <cellStyle name="Calcolo 2" xfId="3"/>
    <cellStyle name="Normale" xfId="0" builtinId="0"/>
    <cellStyle name="Normale 2" xfId="2"/>
    <cellStyle name="Normale 4"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Utente/Desktop/FABBISOGNO%20DEL%20PERSONALE/fabbisogno%20del%20personale-RGS.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Spese di personale-Dettaglio"/>
      <sheetName val="Resti assunzionali"/>
      <sheetName val="Dati e calcoli"/>
      <sheetName val="Tabella 1 - DM 17-3-2020"/>
      <sheetName val="Tabella 2 - DM 17-3-2020"/>
      <sheetName val="Tabella 3 - DM 17-3-2020"/>
    </sheetNames>
    <sheetDataSet>
      <sheetData sheetId="0"/>
      <sheetData sheetId="1">
        <row r="10">
          <cell r="G10">
            <v>0</v>
          </cell>
        </row>
      </sheetData>
      <sheetData sheetId="2"/>
      <sheetData sheetId="3">
        <row r="15">
          <cell r="D15">
            <v>0.29499999999999998</v>
          </cell>
          <cell r="E15" t="str">
            <v>a</v>
          </cell>
        </row>
      </sheetData>
      <sheetData sheetId="4">
        <row r="15">
          <cell r="F15">
            <v>0.33</v>
          </cell>
        </row>
      </sheetData>
      <sheetData sheetId="5">
        <row r="15">
          <cell r="D15">
            <v>0.33500000000000002</v>
          </cell>
        </row>
      </sheetData>
    </sheetDataSet>
  </externalBook>
</externalLink>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sheetPr>
    <pageSetUpPr fitToPage="1"/>
  </sheetPr>
  <dimension ref="B1:G89"/>
  <sheetViews>
    <sheetView showGridLines="0" zoomScale="60" zoomScaleNormal="60" workbookViewId="0">
      <selection activeCell="N44" sqref="N44"/>
    </sheetView>
  </sheetViews>
  <sheetFormatPr defaultColWidth="12.42578125" defaultRowHeight="15"/>
  <cols>
    <col min="1" max="1" width="4" style="12" customWidth="1"/>
    <col min="2" max="2" width="131" style="12" customWidth="1"/>
    <col min="3" max="3" width="11.5703125" style="12" customWidth="1"/>
    <col min="4" max="4" width="23.5703125" style="12" customWidth="1"/>
    <col min="5" max="5" width="28.140625" style="12" customWidth="1"/>
    <col min="6" max="6" width="19" style="12" customWidth="1"/>
    <col min="7" max="7" width="2.140625" style="12" customWidth="1"/>
    <col min="8" max="256" width="12.42578125" style="12"/>
    <col min="257" max="257" width="4" style="12" customWidth="1"/>
    <col min="258" max="258" width="131" style="12" customWidth="1"/>
    <col min="259" max="259" width="11.5703125" style="12" customWidth="1"/>
    <col min="260" max="260" width="23.5703125" style="12" customWidth="1"/>
    <col min="261" max="261" width="28.140625" style="12" customWidth="1"/>
    <col min="262" max="262" width="19" style="12" customWidth="1"/>
    <col min="263" max="263" width="2.140625" style="12" customWidth="1"/>
    <col min="264" max="512" width="12.42578125" style="12"/>
    <col min="513" max="513" width="4" style="12" customWidth="1"/>
    <col min="514" max="514" width="131" style="12" customWidth="1"/>
    <col min="515" max="515" width="11.5703125" style="12" customWidth="1"/>
    <col min="516" max="516" width="23.5703125" style="12" customWidth="1"/>
    <col min="517" max="517" width="28.140625" style="12" customWidth="1"/>
    <col min="518" max="518" width="19" style="12" customWidth="1"/>
    <col min="519" max="519" width="2.140625" style="12" customWidth="1"/>
    <col min="520" max="768" width="12.42578125" style="12"/>
    <col min="769" max="769" width="4" style="12" customWidth="1"/>
    <col min="770" max="770" width="131" style="12" customWidth="1"/>
    <col min="771" max="771" width="11.5703125" style="12" customWidth="1"/>
    <col min="772" max="772" width="23.5703125" style="12" customWidth="1"/>
    <col min="773" max="773" width="28.140625" style="12" customWidth="1"/>
    <col min="774" max="774" width="19" style="12" customWidth="1"/>
    <col min="775" max="775" width="2.140625" style="12" customWidth="1"/>
    <col min="776" max="1024" width="12.42578125" style="12"/>
    <col min="1025" max="1025" width="4" style="12" customWidth="1"/>
    <col min="1026" max="1026" width="131" style="12" customWidth="1"/>
    <col min="1027" max="1027" width="11.5703125" style="12" customWidth="1"/>
    <col min="1028" max="1028" width="23.5703125" style="12" customWidth="1"/>
    <col min="1029" max="1029" width="28.140625" style="12" customWidth="1"/>
    <col min="1030" max="1030" width="19" style="12" customWidth="1"/>
    <col min="1031" max="1031" width="2.140625" style="12" customWidth="1"/>
    <col min="1032" max="1280" width="12.42578125" style="12"/>
    <col min="1281" max="1281" width="4" style="12" customWidth="1"/>
    <col min="1282" max="1282" width="131" style="12" customWidth="1"/>
    <col min="1283" max="1283" width="11.5703125" style="12" customWidth="1"/>
    <col min="1284" max="1284" width="23.5703125" style="12" customWidth="1"/>
    <col min="1285" max="1285" width="28.140625" style="12" customWidth="1"/>
    <col min="1286" max="1286" width="19" style="12" customWidth="1"/>
    <col min="1287" max="1287" width="2.140625" style="12" customWidth="1"/>
    <col min="1288" max="1536" width="12.42578125" style="12"/>
    <col min="1537" max="1537" width="4" style="12" customWidth="1"/>
    <col min="1538" max="1538" width="131" style="12" customWidth="1"/>
    <col min="1539" max="1539" width="11.5703125" style="12" customWidth="1"/>
    <col min="1540" max="1540" width="23.5703125" style="12" customWidth="1"/>
    <col min="1541" max="1541" width="28.140625" style="12" customWidth="1"/>
    <col min="1542" max="1542" width="19" style="12" customWidth="1"/>
    <col min="1543" max="1543" width="2.140625" style="12" customWidth="1"/>
    <col min="1544" max="1792" width="12.42578125" style="12"/>
    <col min="1793" max="1793" width="4" style="12" customWidth="1"/>
    <col min="1794" max="1794" width="131" style="12" customWidth="1"/>
    <col min="1795" max="1795" width="11.5703125" style="12" customWidth="1"/>
    <col min="1796" max="1796" width="23.5703125" style="12" customWidth="1"/>
    <col min="1797" max="1797" width="28.140625" style="12" customWidth="1"/>
    <col min="1798" max="1798" width="19" style="12" customWidth="1"/>
    <col min="1799" max="1799" width="2.140625" style="12" customWidth="1"/>
    <col min="1800" max="2048" width="12.42578125" style="12"/>
    <col min="2049" max="2049" width="4" style="12" customWidth="1"/>
    <col min="2050" max="2050" width="131" style="12" customWidth="1"/>
    <col min="2051" max="2051" width="11.5703125" style="12" customWidth="1"/>
    <col min="2052" max="2052" width="23.5703125" style="12" customWidth="1"/>
    <col min="2053" max="2053" width="28.140625" style="12" customWidth="1"/>
    <col min="2054" max="2054" width="19" style="12" customWidth="1"/>
    <col min="2055" max="2055" width="2.140625" style="12" customWidth="1"/>
    <col min="2056" max="2304" width="12.42578125" style="12"/>
    <col min="2305" max="2305" width="4" style="12" customWidth="1"/>
    <col min="2306" max="2306" width="131" style="12" customWidth="1"/>
    <col min="2307" max="2307" width="11.5703125" style="12" customWidth="1"/>
    <col min="2308" max="2308" width="23.5703125" style="12" customWidth="1"/>
    <col min="2309" max="2309" width="28.140625" style="12" customWidth="1"/>
    <col min="2310" max="2310" width="19" style="12" customWidth="1"/>
    <col min="2311" max="2311" width="2.140625" style="12" customWidth="1"/>
    <col min="2312" max="2560" width="12.42578125" style="12"/>
    <col min="2561" max="2561" width="4" style="12" customWidth="1"/>
    <col min="2562" max="2562" width="131" style="12" customWidth="1"/>
    <col min="2563" max="2563" width="11.5703125" style="12" customWidth="1"/>
    <col min="2564" max="2564" width="23.5703125" style="12" customWidth="1"/>
    <col min="2565" max="2565" width="28.140625" style="12" customWidth="1"/>
    <col min="2566" max="2566" width="19" style="12" customWidth="1"/>
    <col min="2567" max="2567" width="2.140625" style="12" customWidth="1"/>
    <col min="2568" max="2816" width="12.42578125" style="12"/>
    <col min="2817" max="2817" width="4" style="12" customWidth="1"/>
    <col min="2818" max="2818" width="131" style="12" customWidth="1"/>
    <col min="2819" max="2819" width="11.5703125" style="12" customWidth="1"/>
    <col min="2820" max="2820" width="23.5703125" style="12" customWidth="1"/>
    <col min="2821" max="2821" width="28.140625" style="12" customWidth="1"/>
    <col min="2822" max="2822" width="19" style="12" customWidth="1"/>
    <col min="2823" max="2823" width="2.140625" style="12" customWidth="1"/>
    <col min="2824" max="3072" width="12.42578125" style="12"/>
    <col min="3073" max="3073" width="4" style="12" customWidth="1"/>
    <col min="3074" max="3074" width="131" style="12" customWidth="1"/>
    <col min="3075" max="3075" width="11.5703125" style="12" customWidth="1"/>
    <col min="3076" max="3076" width="23.5703125" style="12" customWidth="1"/>
    <col min="3077" max="3077" width="28.140625" style="12" customWidth="1"/>
    <col min="3078" max="3078" width="19" style="12" customWidth="1"/>
    <col min="3079" max="3079" width="2.140625" style="12" customWidth="1"/>
    <col min="3080" max="3328" width="12.42578125" style="12"/>
    <col min="3329" max="3329" width="4" style="12" customWidth="1"/>
    <col min="3330" max="3330" width="131" style="12" customWidth="1"/>
    <col min="3331" max="3331" width="11.5703125" style="12" customWidth="1"/>
    <col min="3332" max="3332" width="23.5703125" style="12" customWidth="1"/>
    <col min="3333" max="3333" width="28.140625" style="12" customWidth="1"/>
    <col min="3334" max="3334" width="19" style="12" customWidth="1"/>
    <col min="3335" max="3335" width="2.140625" style="12" customWidth="1"/>
    <col min="3336" max="3584" width="12.42578125" style="12"/>
    <col min="3585" max="3585" width="4" style="12" customWidth="1"/>
    <col min="3586" max="3586" width="131" style="12" customWidth="1"/>
    <col min="3587" max="3587" width="11.5703125" style="12" customWidth="1"/>
    <col min="3588" max="3588" width="23.5703125" style="12" customWidth="1"/>
    <col min="3589" max="3589" width="28.140625" style="12" customWidth="1"/>
    <col min="3590" max="3590" width="19" style="12" customWidth="1"/>
    <col min="3591" max="3591" width="2.140625" style="12" customWidth="1"/>
    <col min="3592" max="3840" width="12.42578125" style="12"/>
    <col min="3841" max="3841" width="4" style="12" customWidth="1"/>
    <col min="3842" max="3842" width="131" style="12" customWidth="1"/>
    <col min="3843" max="3843" width="11.5703125" style="12" customWidth="1"/>
    <col min="3844" max="3844" width="23.5703125" style="12" customWidth="1"/>
    <col min="3845" max="3845" width="28.140625" style="12" customWidth="1"/>
    <col min="3846" max="3846" width="19" style="12" customWidth="1"/>
    <col min="3847" max="3847" width="2.140625" style="12" customWidth="1"/>
    <col min="3848" max="4096" width="12.42578125" style="12"/>
    <col min="4097" max="4097" width="4" style="12" customWidth="1"/>
    <col min="4098" max="4098" width="131" style="12" customWidth="1"/>
    <col min="4099" max="4099" width="11.5703125" style="12" customWidth="1"/>
    <col min="4100" max="4100" width="23.5703125" style="12" customWidth="1"/>
    <col min="4101" max="4101" width="28.140625" style="12" customWidth="1"/>
    <col min="4102" max="4102" width="19" style="12" customWidth="1"/>
    <col min="4103" max="4103" width="2.140625" style="12" customWidth="1"/>
    <col min="4104" max="4352" width="12.42578125" style="12"/>
    <col min="4353" max="4353" width="4" style="12" customWidth="1"/>
    <col min="4354" max="4354" width="131" style="12" customWidth="1"/>
    <col min="4355" max="4355" width="11.5703125" style="12" customWidth="1"/>
    <col min="4356" max="4356" width="23.5703125" style="12" customWidth="1"/>
    <col min="4357" max="4357" width="28.140625" style="12" customWidth="1"/>
    <col min="4358" max="4358" width="19" style="12" customWidth="1"/>
    <col min="4359" max="4359" width="2.140625" style="12" customWidth="1"/>
    <col min="4360" max="4608" width="12.42578125" style="12"/>
    <col min="4609" max="4609" width="4" style="12" customWidth="1"/>
    <col min="4610" max="4610" width="131" style="12" customWidth="1"/>
    <col min="4611" max="4611" width="11.5703125" style="12" customWidth="1"/>
    <col min="4612" max="4612" width="23.5703125" style="12" customWidth="1"/>
    <col min="4613" max="4613" width="28.140625" style="12" customWidth="1"/>
    <col min="4614" max="4614" width="19" style="12" customWidth="1"/>
    <col min="4615" max="4615" width="2.140625" style="12" customWidth="1"/>
    <col min="4616" max="4864" width="12.42578125" style="12"/>
    <col min="4865" max="4865" width="4" style="12" customWidth="1"/>
    <col min="4866" max="4866" width="131" style="12" customWidth="1"/>
    <col min="4867" max="4867" width="11.5703125" style="12" customWidth="1"/>
    <col min="4868" max="4868" width="23.5703125" style="12" customWidth="1"/>
    <col min="4869" max="4869" width="28.140625" style="12" customWidth="1"/>
    <col min="4870" max="4870" width="19" style="12" customWidth="1"/>
    <col min="4871" max="4871" width="2.140625" style="12" customWidth="1"/>
    <col min="4872" max="5120" width="12.42578125" style="12"/>
    <col min="5121" max="5121" width="4" style="12" customWidth="1"/>
    <col min="5122" max="5122" width="131" style="12" customWidth="1"/>
    <col min="5123" max="5123" width="11.5703125" style="12" customWidth="1"/>
    <col min="5124" max="5124" width="23.5703125" style="12" customWidth="1"/>
    <col min="5125" max="5125" width="28.140625" style="12" customWidth="1"/>
    <col min="5126" max="5126" width="19" style="12" customWidth="1"/>
    <col min="5127" max="5127" width="2.140625" style="12" customWidth="1"/>
    <col min="5128" max="5376" width="12.42578125" style="12"/>
    <col min="5377" max="5377" width="4" style="12" customWidth="1"/>
    <col min="5378" max="5378" width="131" style="12" customWidth="1"/>
    <col min="5379" max="5379" width="11.5703125" style="12" customWidth="1"/>
    <col min="5380" max="5380" width="23.5703125" style="12" customWidth="1"/>
    <col min="5381" max="5381" width="28.140625" style="12" customWidth="1"/>
    <col min="5382" max="5382" width="19" style="12" customWidth="1"/>
    <col min="5383" max="5383" width="2.140625" style="12" customWidth="1"/>
    <col min="5384" max="5632" width="12.42578125" style="12"/>
    <col min="5633" max="5633" width="4" style="12" customWidth="1"/>
    <col min="5634" max="5634" width="131" style="12" customWidth="1"/>
    <col min="5635" max="5635" width="11.5703125" style="12" customWidth="1"/>
    <col min="5636" max="5636" width="23.5703125" style="12" customWidth="1"/>
    <col min="5637" max="5637" width="28.140625" style="12" customWidth="1"/>
    <col min="5638" max="5638" width="19" style="12" customWidth="1"/>
    <col min="5639" max="5639" width="2.140625" style="12" customWidth="1"/>
    <col min="5640" max="5888" width="12.42578125" style="12"/>
    <col min="5889" max="5889" width="4" style="12" customWidth="1"/>
    <col min="5890" max="5890" width="131" style="12" customWidth="1"/>
    <col min="5891" max="5891" width="11.5703125" style="12" customWidth="1"/>
    <col min="5892" max="5892" width="23.5703125" style="12" customWidth="1"/>
    <col min="5893" max="5893" width="28.140625" style="12" customWidth="1"/>
    <col min="5894" max="5894" width="19" style="12" customWidth="1"/>
    <col min="5895" max="5895" width="2.140625" style="12" customWidth="1"/>
    <col min="5896" max="6144" width="12.42578125" style="12"/>
    <col min="6145" max="6145" width="4" style="12" customWidth="1"/>
    <col min="6146" max="6146" width="131" style="12" customWidth="1"/>
    <col min="6147" max="6147" width="11.5703125" style="12" customWidth="1"/>
    <col min="6148" max="6148" width="23.5703125" style="12" customWidth="1"/>
    <col min="6149" max="6149" width="28.140625" style="12" customWidth="1"/>
    <col min="6150" max="6150" width="19" style="12" customWidth="1"/>
    <col min="6151" max="6151" width="2.140625" style="12" customWidth="1"/>
    <col min="6152" max="6400" width="12.42578125" style="12"/>
    <col min="6401" max="6401" width="4" style="12" customWidth="1"/>
    <col min="6402" max="6402" width="131" style="12" customWidth="1"/>
    <col min="6403" max="6403" width="11.5703125" style="12" customWidth="1"/>
    <col min="6404" max="6404" width="23.5703125" style="12" customWidth="1"/>
    <col min="6405" max="6405" width="28.140625" style="12" customWidth="1"/>
    <col min="6406" max="6406" width="19" style="12" customWidth="1"/>
    <col min="6407" max="6407" width="2.140625" style="12" customWidth="1"/>
    <col min="6408" max="6656" width="12.42578125" style="12"/>
    <col min="6657" max="6657" width="4" style="12" customWidth="1"/>
    <col min="6658" max="6658" width="131" style="12" customWidth="1"/>
    <col min="6659" max="6659" width="11.5703125" style="12" customWidth="1"/>
    <col min="6660" max="6660" width="23.5703125" style="12" customWidth="1"/>
    <col min="6661" max="6661" width="28.140625" style="12" customWidth="1"/>
    <col min="6662" max="6662" width="19" style="12" customWidth="1"/>
    <col min="6663" max="6663" width="2.140625" style="12" customWidth="1"/>
    <col min="6664" max="6912" width="12.42578125" style="12"/>
    <col min="6913" max="6913" width="4" style="12" customWidth="1"/>
    <col min="6914" max="6914" width="131" style="12" customWidth="1"/>
    <col min="6915" max="6915" width="11.5703125" style="12" customWidth="1"/>
    <col min="6916" max="6916" width="23.5703125" style="12" customWidth="1"/>
    <col min="6917" max="6917" width="28.140625" style="12" customWidth="1"/>
    <col min="6918" max="6918" width="19" style="12" customWidth="1"/>
    <col min="6919" max="6919" width="2.140625" style="12" customWidth="1"/>
    <col min="6920" max="7168" width="12.42578125" style="12"/>
    <col min="7169" max="7169" width="4" style="12" customWidth="1"/>
    <col min="7170" max="7170" width="131" style="12" customWidth="1"/>
    <col min="7171" max="7171" width="11.5703125" style="12" customWidth="1"/>
    <col min="7172" max="7172" width="23.5703125" style="12" customWidth="1"/>
    <col min="7173" max="7173" width="28.140625" style="12" customWidth="1"/>
    <col min="7174" max="7174" width="19" style="12" customWidth="1"/>
    <col min="7175" max="7175" width="2.140625" style="12" customWidth="1"/>
    <col min="7176" max="7424" width="12.42578125" style="12"/>
    <col min="7425" max="7425" width="4" style="12" customWidth="1"/>
    <col min="7426" max="7426" width="131" style="12" customWidth="1"/>
    <col min="7427" max="7427" width="11.5703125" style="12" customWidth="1"/>
    <col min="7428" max="7428" width="23.5703125" style="12" customWidth="1"/>
    <col min="7429" max="7429" width="28.140625" style="12" customWidth="1"/>
    <col min="7430" max="7430" width="19" style="12" customWidth="1"/>
    <col min="7431" max="7431" width="2.140625" style="12" customWidth="1"/>
    <col min="7432" max="7680" width="12.42578125" style="12"/>
    <col min="7681" max="7681" width="4" style="12" customWidth="1"/>
    <col min="7682" max="7682" width="131" style="12" customWidth="1"/>
    <col min="7683" max="7683" width="11.5703125" style="12" customWidth="1"/>
    <col min="7684" max="7684" width="23.5703125" style="12" customWidth="1"/>
    <col min="7685" max="7685" width="28.140625" style="12" customWidth="1"/>
    <col min="7686" max="7686" width="19" style="12" customWidth="1"/>
    <col min="7687" max="7687" width="2.140625" style="12" customWidth="1"/>
    <col min="7688" max="7936" width="12.42578125" style="12"/>
    <col min="7937" max="7937" width="4" style="12" customWidth="1"/>
    <col min="7938" max="7938" width="131" style="12" customWidth="1"/>
    <col min="7939" max="7939" width="11.5703125" style="12" customWidth="1"/>
    <col min="7940" max="7940" width="23.5703125" style="12" customWidth="1"/>
    <col min="7941" max="7941" width="28.140625" style="12" customWidth="1"/>
    <col min="7942" max="7942" width="19" style="12" customWidth="1"/>
    <col min="7943" max="7943" width="2.140625" style="12" customWidth="1"/>
    <col min="7944" max="8192" width="12.42578125" style="12"/>
    <col min="8193" max="8193" width="4" style="12" customWidth="1"/>
    <col min="8194" max="8194" width="131" style="12" customWidth="1"/>
    <col min="8195" max="8195" width="11.5703125" style="12" customWidth="1"/>
    <col min="8196" max="8196" width="23.5703125" style="12" customWidth="1"/>
    <col min="8197" max="8197" width="28.140625" style="12" customWidth="1"/>
    <col min="8198" max="8198" width="19" style="12" customWidth="1"/>
    <col min="8199" max="8199" width="2.140625" style="12" customWidth="1"/>
    <col min="8200" max="8448" width="12.42578125" style="12"/>
    <col min="8449" max="8449" width="4" style="12" customWidth="1"/>
    <col min="8450" max="8450" width="131" style="12" customWidth="1"/>
    <col min="8451" max="8451" width="11.5703125" style="12" customWidth="1"/>
    <col min="8452" max="8452" width="23.5703125" style="12" customWidth="1"/>
    <col min="8453" max="8453" width="28.140625" style="12" customWidth="1"/>
    <col min="8454" max="8454" width="19" style="12" customWidth="1"/>
    <col min="8455" max="8455" width="2.140625" style="12" customWidth="1"/>
    <col min="8456" max="8704" width="12.42578125" style="12"/>
    <col min="8705" max="8705" width="4" style="12" customWidth="1"/>
    <col min="8706" max="8706" width="131" style="12" customWidth="1"/>
    <col min="8707" max="8707" width="11.5703125" style="12" customWidth="1"/>
    <col min="8708" max="8708" width="23.5703125" style="12" customWidth="1"/>
    <col min="8709" max="8709" width="28.140625" style="12" customWidth="1"/>
    <col min="8710" max="8710" width="19" style="12" customWidth="1"/>
    <col min="8711" max="8711" width="2.140625" style="12" customWidth="1"/>
    <col min="8712" max="8960" width="12.42578125" style="12"/>
    <col min="8961" max="8961" width="4" style="12" customWidth="1"/>
    <col min="8962" max="8962" width="131" style="12" customWidth="1"/>
    <col min="8963" max="8963" width="11.5703125" style="12" customWidth="1"/>
    <col min="8964" max="8964" width="23.5703125" style="12" customWidth="1"/>
    <col min="8965" max="8965" width="28.140625" style="12" customWidth="1"/>
    <col min="8966" max="8966" width="19" style="12" customWidth="1"/>
    <col min="8967" max="8967" width="2.140625" style="12" customWidth="1"/>
    <col min="8968" max="9216" width="12.42578125" style="12"/>
    <col min="9217" max="9217" width="4" style="12" customWidth="1"/>
    <col min="9218" max="9218" width="131" style="12" customWidth="1"/>
    <col min="9219" max="9219" width="11.5703125" style="12" customWidth="1"/>
    <col min="9220" max="9220" width="23.5703125" style="12" customWidth="1"/>
    <col min="9221" max="9221" width="28.140625" style="12" customWidth="1"/>
    <col min="9222" max="9222" width="19" style="12" customWidth="1"/>
    <col min="9223" max="9223" width="2.140625" style="12" customWidth="1"/>
    <col min="9224" max="9472" width="12.42578125" style="12"/>
    <col min="9473" max="9473" width="4" style="12" customWidth="1"/>
    <col min="9474" max="9474" width="131" style="12" customWidth="1"/>
    <col min="9475" max="9475" width="11.5703125" style="12" customWidth="1"/>
    <col min="9476" max="9476" width="23.5703125" style="12" customWidth="1"/>
    <col min="9477" max="9477" width="28.140625" style="12" customWidth="1"/>
    <col min="9478" max="9478" width="19" style="12" customWidth="1"/>
    <col min="9479" max="9479" width="2.140625" style="12" customWidth="1"/>
    <col min="9480" max="9728" width="12.42578125" style="12"/>
    <col min="9729" max="9729" width="4" style="12" customWidth="1"/>
    <col min="9730" max="9730" width="131" style="12" customWidth="1"/>
    <col min="9731" max="9731" width="11.5703125" style="12" customWidth="1"/>
    <col min="9732" max="9732" width="23.5703125" style="12" customWidth="1"/>
    <col min="9733" max="9733" width="28.140625" style="12" customWidth="1"/>
    <col min="9734" max="9734" width="19" style="12" customWidth="1"/>
    <col min="9735" max="9735" width="2.140625" style="12" customWidth="1"/>
    <col min="9736" max="9984" width="12.42578125" style="12"/>
    <col min="9985" max="9985" width="4" style="12" customWidth="1"/>
    <col min="9986" max="9986" width="131" style="12" customWidth="1"/>
    <col min="9987" max="9987" width="11.5703125" style="12" customWidth="1"/>
    <col min="9988" max="9988" width="23.5703125" style="12" customWidth="1"/>
    <col min="9989" max="9989" width="28.140625" style="12" customWidth="1"/>
    <col min="9990" max="9990" width="19" style="12" customWidth="1"/>
    <col min="9991" max="9991" width="2.140625" style="12" customWidth="1"/>
    <col min="9992" max="10240" width="12.42578125" style="12"/>
    <col min="10241" max="10241" width="4" style="12" customWidth="1"/>
    <col min="10242" max="10242" width="131" style="12" customWidth="1"/>
    <col min="10243" max="10243" width="11.5703125" style="12" customWidth="1"/>
    <col min="10244" max="10244" width="23.5703125" style="12" customWidth="1"/>
    <col min="10245" max="10245" width="28.140625" style="12" customWidth="1"/>
    <col min="10246" max="10246" width="19" style="12" customWidth="1"/>
    <col min="10247" max="10247" width="2.140625" style="12" customWidth="1"/>
    <col min="10248" max="10496" width="12.42578125" style="12"/>
    <col min="10497" max="10497" width="4" style="12" customWidth="1"/>
    <col min="10498" max="10498" width="131" style="12" customWidth="1"/>
    <col min="10499" max="10499" width="11.5703125" style="12" customWidth="1"/>
    <col min="10500" max="10500" width="23.5703125" style="12" customWidth="1"/>
    <col min="10501" max="10501" width="28.140625" style="12" customWidth="1"/>
    <col min="10502" max="10502" width="19" style="12" customWidth="1"/>
    <col min="10503" max="10503" width="2.140625" style="12" customWidth="1"/>
    <col min="10504" max="10752" width="12.42578125" style="12"/>
    <col min="10753" max="10753" width="4" style="12" customWidth="1"/>
    <col min="10754" max="10754" width="131" style="12" customWidth="1"/>
    <col min="10755" max="10755" width="11.5703125" style="12" customWidth="1"/>
    <col min="10756" max="10756" width="23.5703125" style="12" customWidth="1"/>
    <col min="10757" max="10757" width="28.140625" style="12" customWidth="1"/>
    <col min="10758" max="10758" width="19" style="12" customWidth="1"/>
    <col min="10759" max="10759" width="2.140625" style="12" customWidth="1"/>
    <col min="10760" max="11008" width="12.42578125" style="12"/>
    <col min="11009" max="11009" width="4" style="12" customWidth="1"/>
    <col min="11010" max="11010" width="131" style="12" customWidth="1"/>
    <col min="11011" max="11011" width="11.5703125" style="12" customWidth="1"/>
    <col min="11012" max="11012" width="23.5703125" style="12" customWidth="1"/>
    <col min="11013" max="11013" width="28.140625" style="12" customWidth="1"/>
    <col min="11014" max="11014" width="19" style="12" customWidth="1"/>
    <col min="11015" max="11015" width="2.140625" style="12" customWidth="1"/>
    <col min="11016" max="11264" width="12.42578125" style="12"/>
    <col min="11265" max="11265" width="4" style="12" customWidth="1"/>
    <col min="11266" max="11266" width="131" style="12" customWidth="1"/>
    <col min="11267" max="11267" width="11.5703125" style="12" customWidth="1"/>
    <col min="11268" max="11268" width="23.5703125" style="12" customWidth="1"/>
    <col min="11269" max="11269" width="28.140625" style="12" customWidth="1"/>
    <col min="11270" max="11270" width="19" style="12" customWidth="1"/>
    <col min="11271" max="11271" width="2.140625" style="12" customWidth="1"/>
    <col min="11272" max="11520" width="12.42578125" style="12"/>
    <col min="11521" max="11521" width="4" style="12" customWidth="1"/>
    <col min="11522" max="11522" width="131" style="12" customWidth="1"/>
    <col min="11523" max="11523" width="11.5703125" style="12" customWidth="1"/>
    <col min="11524" max="11524" width="23.5703125" style="12" customWidth="1"/>
    <col min="11525" max="11525" width="28.140625" style="12" customWidth="1"/>
    <col min="11526" max="11526" width="19" style="12" customWidth="1"/>
    <col min="11527" max="11527" width="2.140625" style="12" customWidth="1"/>
    <col min="11528" max="11776" width="12.42578125" style="12"/>
    <col min="11777" max="11777" width="4" style="12" customWidth="1"/>
    <col min="11778" max="11778" width="131" style="12" customWidth="1"/>
    <col min="11779" max="11779" width="11.5703125" style="12" customWidth="1"/>
    <col min="11780" max="11780" width="23.5703125" style="12" customWidth="1"/>
    <col min="11781" max="11781" width="28.140625" style="12" customWidth="1"/>
    <col min="11782" max="11782" width="19" style="12" customWidth="1"/>
    <col min="11783" max="11783" width="2.140625" style="12" customWidth="1"/>
    <col min="11784" max="12032" width="12.42578125" style="12"/>
    <col min="12033" max="12033" width="4" style="12" customWidth="1"/>
    <col min="12034" max="12034" width="131" style="12" customWidth="1"/>
    <col min="12035" max="12035" width="11.5703125" style="12" customWidth="1"/>
    <col min="12036" max="12036" width="23.5703125" style="12" customWidth="1"/>
    <col min="12037" max="12037" width="28.140625" style="12" customWidth="1"/>
    <col min="12038" max="12038" width="19" style="12" customWidth="1"/>
    <col min="12039" max="12039" width="2.140625" style="12" customWidth="1"/>
    <col min="12040" max="12288" width="12.42578125" style="12"/>
    <col min="12289" max="12289" width="4" style="12" customWidth="1"/>
    <col min="12290" max="12290" width="131" style="12" customWidth="1"/>
    <col min="12291" max="12291" width="11.5703125" style="12" customWidth="1"/>
    <col min="12292" max="12292" width="23.5703125" style="12" customWidth="1"/>
    <col min="12293" max="12293" width="28.140625" style="12" customWidth="1"/>
    <col min="12294" max="12294" width="19" style="12" customWidth="1"/>
    <col min="12295" max="12295" width="2.140625" style="12" customWidth="1"/>
    <col min="12296" max="12544" width="12.42578125" style="12"/>
    <col min="12545" max="12545" width="4" style="12" customWidth="1"/>
    <col min="12546" max="12546" width="131" style="12" customWidth="1"/>
    <col min="12547" max="12547" width="11.5703125" style="12" customWidth="1"/>
    <col min="12548" max="12548" width="23.5703125" style="12" customWidth="1"/>
    <col min="12549" max="12549" width="28.140625" style="12" customWidth="1"/>
    <col min="12550" max="12550" width="19" style="12" customWidth="1"/>
    <col min="12551" max="12551" width="2.140625" style="12" customWidth="1"/>
    <col min="12552" max="12800" width="12.42578125" style="12"/>
    <col min="12801" max="12801" width="4" style="12" customWidth="1"/>
    <col min="12802" max="12802" width="131" style="12" customWidth="1"/>
    <col min="12803" max="12803" width="11.5703125" style="12" customWidth="1"/>
    <col min="12804" max="12804" width="23.5703125" style="12" customWidth="1"/>
    <col min="12805" max="12805" width="28.140625" style="12" customWidth="1"/>
    <col min="12806" max="12806" width="19" style="12" customWidth="1"/>
    <col min="12807" max="12807" width="2.140625" style="12" customWidth="1"/>
    <col min="12808" max="13056" width="12.42578125" style="12"/>
    <col min="13057" max="13057" width="4" style="12" customWidth="1"/>
    <col min="13058" max="13058" width="131" style="12" customWidth="1"/>
    <col min="13059" max="13059" width="11.5703125" style="12" customWidth="1"/>
    <col min="13060" max="13060" width="23.5703125" style="12" customWidth="1"/>
    <col min="13061" max="13061" width="28.140625" style="12" customWidth="1"/>
    <col min="13062" max="13062" width="19" style="12" customWidth="1"/>
    <col min="13063" max="13063" width="2.140625" style="12" customWidth="1"/>
    <col min="13064" max="13312" width="12.42578125" style="12"/>
    <col min="13313" max="13313" width="4" style="12" customWidth="1"/>
    <col min="13314" max="13314" width="131" style="12" customWidth="1"/>
    <col min="13315" max="13315" width="11.5703125" style="12" customWidth="1"/>
    <col min="13316" max="13316" width="23.5703125" style="12" customWidth="1"/>
    <col min="13317" max="13317" width="28.140625" style="12" customWidth="1"/>
    <col min="13318" max="13318" width="19" style="12" customWidth="1"/>
    <col min="13319" max="13319" width="2.140625" style="12" customWidth="1"/>
    <col min="13320" max="13568" width="12.42578125" style="12"/>
    <col min="13569" max="13569" width="4" style="12" customWidth="1"/>
    <col min="13570" max="13570" width="131" style="12" customWidth="1"/>
    <col min="13571" max="13571" width="11.5703125" style="12" customWidth="1"/>
    <col min="13572" max="13572" width="23.5703125" style="12" customWidth="1"/>
    <col min="13573" max="13573" width="28.140625" style="12" customWidth="1"/>
    <col min="13574" max="13574" width="19" style="12" customWidth="1"/>
    <col min="13575" max="13575" width="2.140625" style="12" customWidth="1"/>
    <col min="13576" max="13824" width="12.42578125" style="12"/>
    <col min="13825" max="13825" width="4" style="12" customWidth="1"/>
    <col min="13826" max="13826" width="131" style="12" customWidth="1"/>
    <col min="13827" max="13827" width="11.5703125" style="12" customWidth="1"/>
    <col min="13828" max="13828" width="23.5703125" style="12" customWidth="1"/>
    <col min="13829" max="13829" width="28.140625" style="12" customWidth="1"/>
    <col min="13830" max="13830" width="19" style="12" customWidth="1"/>
    <col min="13831" max="13831" width="2.140625" style="12" customWidth="1"/>
    <col min="13832" max="14080" width="12.42578125" style="12"/>
    <col min="14081" max="14081" width="4" style="12" customWidth="1"/>
    <col min="14082" max="14082" width="131" style="12" customWidth="1"/>
    <col min="14083" max="14083" width="11.5703125" style="12" customWidth="1"/>
    <col min="14084" max="14084" width="23.5703125" style="12" customWidth="1"/>
    <col min="14085" max="14085" width="28.140625" style="12" customWidth="1"/>
    <col min="14086" max="14086" width="19" style="12" customWidth="1"/>
    <col min="14087" max="14087" width="2.140625" style="12" customWidth="1"/>
    <col min="14088" max="14336" width="12.42578125" style="12"/>
    <col min="14337" max="14337" width="4" style="12" customWidth="1"/>
    <col min="14338" max="14338" width="131" style="12" customWidth="1"/>
    <col min="14339" max="14339" width="11.5703125" style="12" customWidth="1"/>
    <col min="14340" max="14340" width="23.5703125" style="12" customWidth="1"/>
    <col min="14341" max="14341" width="28.140625" style="12" customWidth="1"/>
    <col min="14342" max="14342" width="19" style="12" customWidth="1"/>
    <col min="14343" max="14343" width="2.140625" style="12" customWidth="1"/>
    <col min="14344" max="14592" width="12.42578125" style="12"/>
    <col min="14593" max="14593" width="4" style="12" customWidth="1"/>
    <col min="14594" max="14594" width="131" style="12" customWidth="1"/>
    <col min="14595" max="14595" width="11.5703125" style="12" customWidth="1"/>
    <col min="14596" max="14596" width="23.5703125" style="12" customWidth="1"/>
    <col min="14597" max="14597" width="28.140625" style="12" customWidth="1"/>
    <col min="14598" max="14598" width="19" style="12" customWidth="1"/>
    <col min="14599" max="14599" width="2.140625" style="12" customWidth="1"/>
    <col min="14600" max="14848" width="12.42578125" style="12"/>
    <col min="14849" max="14849" width="4" style="12" customWidth="1"/>
    <col min="14850" max="14850" width="131" style="12" customWidth="1"/>
    <col min="14851" max="14851" width="11.5703125" style="12" customWidth="1"/>
    <col min="14852" max="14852" width="23.5703125" style="12" customWidth="1"/>
    <col min="14853" max="14853" width="28.140625" style="12" customWidth="1"/>
    <col min="14854" max="14854" width="19" style="12" customWidth="1"/>
    <col min="14855" max="14855" width="2.140625" style="12" customWidth="1"/>
    <col min="14856" max="15104" width="12.42578125" style="12"/>
    <col min="15105" max="15105" width="4" style="12" customWidth="1"/>
    <col min="15106" max="15106" width="131" style="12" customWidth="1"/>
    <col min="15107" max="15107" width="11.5703125" style="12" customWidth="1"/>
    <col min="15108" max="15108" width="23.5703125" style="12" customWidth="1"/>
    <col min="15109" max="15109" width="28.140625" style="12" customWidth="1"/>
    <col min="15110" max="15110" width="19" style="12" customWidth="1"/>
    <col min="15111" max="15111" width="2.140625" style="12" customWidth="1"/>
    <col min="15112" max="15360" width="12.42578125" style="12"/>
    <col min="15361" max="15361" width="4" style="12" customWidth="1"/>
    <col min="15362" max="15362" width="131" style="12" customWidth="1"/>
    <col min="15363" max="15363" width="11.5703125" style="12" customWidth="1"/>
    <col min="15364" max="15364" width="23.5703125" style="12" customWidth="1"/>
    <col min="15365" max="15365" width="28.140625" style="12" customWidth="1"/>
    <col min="15366" max="15366" width="19" style="12" customWidth="1"/>
    <col min="15367" max="15367" width="2.140625" style="12" customWidth="1"/>
    <col min="15368" max="15616" width="12.42578125" style="12"/>
    <col min="15617" max="15617" width="4" style="12" customWidth="1"/>
    <col min="15618" max="15618" width="131" style="12" customWidth="1"/>
    <col min="15619" max="15619" width="11.5703125" style="12" customWidth="1"/>
    <col min="15620" max="15620" width="23.5703125" style="12" customWidth="1"/>
    <col min="15621" max="15621" width="28.140625" style="12" customWidth="1"/>
    <col min="15622" max="15622" width="19" style="12" customWidth="1"/>
    <col min="15623" max="15623" width="2.140625" style="12" customWidth="1"/>
    <col min="15624" max="15872" width="12.42578125" style="12"/>
    <col min="15873" max="15873" width="4" style="12" customWidth="1"/>
    <col min="15874" max="15874" width="131" style="12" customWidth="1"/>
    <col min="15875" max="15875" width="11.5703125" style="12" customWidth="1"/>
    <col min="15876" max="15876" width="23.5703125" style="12" customWidth="1"/>
    <col min="15877" max="15877" width="28.140625" style="12" customWidth="1"/>
    <col min="15878" max="15878" width="19" style="12" customWidth="1"/>
    <col min="15879" max="15879" width="2.140625" style="12" customWidth="1"/>
    <col min="15880" max="16128" width="12.42578125" style="12"/>
    <col min="16129" max="16129" width="4" style="12" customWidth="1"/>
    <col min="16130" max="16130" width="131" style="12" customWidth="1"/>
    <col min="16131" max="16131" width="11.5703125" style="12" customWidth="1"/>
    <col min="16132" max="16132" width="23.5703125" style="12" customWidth="1"/>
    <col min="16133" max="16133" width="28.140625" style="12" customWidth="1"/>
    <col min="16134" max="16134" width="19" style="12" customWidth="1"/>
    <col min="16135" max="16135" width="2.140625" style="12" customWidth="1"/>
    <col min="16136" max="16384" width="12.42578125" style="12"/>
  </cols>
  <sheetData>
    <row r="1" spans="2:7" ht="29.25" customHeight="1">
      <c r="B1" s="75" t="s">
        <v>119</v>
      </c>
    </row>
    <row r="2" spans="2:7" ht="16.5" thickBot="1">
      <c r="B2" s="13"/>
      <c r="C2" s="14" t="s">
        <v>138</v>
      </c>
      <c r="D2" s="14"/>
      <c r="E2" s="14"/>
      <c r="F2" s="14"/>
      <c r="G2" s="15"/>
    </row>
    <row r="3" spans="2:7" ht="16.5" thickBot="1">
      <c r="B3" s="16" t="s">
        <v>139</v>
      </c>
      <c r="C3" s="17">
        <f>C6+1</f>
        <v>2023</v>
      </c>
      <c r="D3" s="18"/>
      <c r="E3" s="19"/>
      <c r="F3" s="19"/>
      <c r="G3" s="20"/>
    </row>
    <row r="4" spans="2:7" ht="9" customHeight="1">
      <c r="B4" s="21"/>
      <c r="C4" s="19"/>
      <c r="D4" s="19"/>
      <c r="E4" s="19"/>
      <c r="F4" s="19"/>
      <c r="G4" s="20"/>
    </row>
    <row r="5" spans="2:7" ht="15.75">
      <c r="B5" s="21"/>
      <c r="C5" s="18" t="s">
        <v>138</v>
      </c>
      <c r="D5" s="18"/>
      <c r="E5" s="18" t="s">
        <v>140</v>
      </c>
      <c r="F5" s="22" t="s">
        <v>141</v>
      </c>
      <c r="G5" s="20"/>
    </row>
    <row r="6" spans="2:7" ht="18">
      <c r="B6" s="23" t="s">
        <v>142</v>
      </c>
      <c r="C6" s="24">
        <v>2022</v>
      </c>
      <c r="D6" s="18"/>
      <c r="E6" s="25">
        <v>890</v>
      </c>
      <c r="F6" s="26" t="str">
        <f>'[1]Tabella 1 - DM 17-3-2020'!E15</f>
        <v>a</v>
      </c>
      <c r="G6" s="20"/>
    </row>
    <row r="7" spans="2:7" ht="8.1" customHeight="1">
      <c r="B7" s="21"/>
      <c r="C7" s="19"/>
      <c r="D7" s="19"/>
      <c r="E7" s="27"/>
      <c r="F7" s="19"/>
      <c r="G7" s="20"/>
    </row>
    <row r="8" spans="2:7" ht="15.75">
      <c r="B8" s="21"/>
      <c r="C8" s="18" t="s">
        <v>143</v>
      </c>
      <c r="D8" s="18"/>
      <c r="E8" s="18" t="s">
        <v>140</v>
      </c>
      <c r="F8" s="19"/>
      <c r="G8" s="20"/>
    </row>
    <row r="9" spans="2:7" ht="20.25">
      <c r="B9" s="23" t="s">
        <v>144</v>
      </c>
      <c r="C9" s="24">
        <f>C6</f>
        <v>2022</v>
      </c>
      <c r="D9" s="28" t="s">
        <v>145</v>
      </c>
      <c r="E9" s="29">
        <f>'ALLEGATO 4'!E40</f>
        <v>356900.05</v>
      </c>
      <c r="F9" s="30" t="s">
        <v>146</v>
      </c>
      <c r="G9" s="20"/>
    </row>
    <row r="10" spans="2:7" ht="9" customHeight="1">
      <c r="B10" s="31"/>
      <c r="C10" s="19"/>
      <c r="D10" s="19"/>
      <c r="E10" s="19"/>
      <c r="F10" s="19"/>
      <c r="G10" s="20"/>
    </row>
    <row r="11" spans="2:7" ht="17.100000000000001" customHeight="1">
      <c r="B11" s="32" t="s">
        <v>147</v>
      </c>
      <c r="C11" s="19"/>
      <c r="D11" s="28" t="s">
        <v>148</v>
      </c>
      <c r="E11" s="33">
        <v>473986.49</v>
      </c>
      <c r="F11" s="19"/>
      <c r="G11" s="20"/>
    </row>
    <row r="12" spans="2:7" ht="9" customHeight="1">
      <c r="B12" s="31"/>
      <c r="C12" s="19"/>
      <c r="D12" s="19"/>
      <c r="E12" s="19"/>
      <c r="F12" s="19"/>
      <c r="G12" s="20"/>
    </row>
    <row r="13" spans="2:7" ht="15.75">
      <c r="B13" s="135" t="s">
        <v>149</v>
      </c>
      <c r="C13" s="24">
        <f>C9-2</f>
        <v>2020</v>
      </c>
      <c r="D13" s="18"/>
      <c r="E13" s="33">
        <v>627974.72</v>
      </c>
      <c r="F13" s="19"/>
      <c r="G13" s="20"/>
    </row>
    <row r="14" spans="2:7" ht="15.75">
      <c r="B14" s="136"/>
      <c r="C14" s="24">
        <f>C9-1</f>
        <v>2021</v>
      </c>
      <c r="D14" s="18"/>
      <c r="E14" s="33">
        <v>622841.87</v>
      </c>
      <c r="F14" s="19"/>
      <c r="G14" s="20"/>
    </row>
    <row r="15" spans="2:7" ht="15.75">
      <c r="B15" s="136"/>
      <c r="C15" s="24">
        <f>C9</f>
        <v>2022</v>
      </c>
      <c r="D15" s="18"/>
      <c r="E15" s="33">
        <v>680834.63</v>
      </c>
      <c r="F15" s="19"/>
      <c r="G15" s="20"/>
    </row>
    <row r="16" spans="2:7" ht="9" customHeight="1">
      <c r="B16" s="21"/>
      <c r="C16" s="19"/>
      <c r="D16" s="19"/>
      <c r="E16" s="19"/>
      <c r="F16" s="19"/>
      <c r="G16" s="20"/>
    </row>
    <row r="17" spans="2:7" ht="15.75">
      <c r="B17" s="23" t="s">
        <v>150</v>
      </c>
      <c r="C17" s="19"/>
      <c r="D17" s="19"/>
      <c r="E17" s="29">
        <f>AVERAGE(E13:E15)</f>
        <v>643883.73999999987</v>
      </c>
      <c r="F17" s="19"/>
      <c r="G17" s="20"/>
    </row>
    <row r="18" spans="2:7" ht="9" customHeight="1">
      <c r="B18" s="21"/>
      <c r="C18" s="19"/>
      <c r="D18" s="19"/>
      <c r="E18" s="19"/>
      <c r="F18" s="19"/>
      <c r="G18" s="20"/>
    </row>
    <row r="19" spans="2:7" ht="15.75">
      <c r="B19" s="23" t="s">
        <v>151</v>
      </c>
      <c r="C19" s="24">
        <f>C9</f>
        <v>2022</v>
      </c>
      <c r="D19" s="18"/>
      <c r="E19" s="33">
        <v>41041.93</v>
      </c>
      <c r="F19" s="19"/>
      <c r="G19" s="20"/>
    </row>
    <row r="20" spans="2:7" ht="9" customHeight="1">
      <c r="B20" s="21"/>
      <c r="C20" s="19"/>
      <c r="D20" s="19"/>
      <c r="E20" s="19"/>
      <c r="F20" s="19"/>
      <c r="G20" s="20"/>
    </row>
    <row r="21" spans="2:7" ht="20.25">
      <c r="B21" s="23" t="s">
        <v>152</v>
      </c>
      <c r="C21" s="19"/>
      <c r="D21" s="28" t="s">
        <v>153</v>
      </c>
      <c r="E21" s="29">
        <f>E17-E19</f>
        <v>602841.80999999982</v>
      </c>
      <c r="F21" s="19"/>
      <c r="G21" s="20"/>
    </row>
    <row r="22" spans="2:7" ht="9" customHeight="1">
      <c r="B22" s="21"/>
      <c r="C22" s="19"/>
      <c r="D22" s="19"/>
      <c r="E22" s="19"/>
      <c r="F22" s="19"/>
      <c r="G22" s="20"/>
    </row>
    <row r="23" spans="2:7" ht="20.25">
      <c r="B23" s="23" t="s">
        <v>154</v>
      </c>
      <c r="C23" s="28"/>
      <c r="D23" s="28" t="s">
        <v>155</v>
      </c>
      <c r="E23" s="19"/>
      <c r="F23" s="34">
        <f>E9/E21</f>
        <v>0.5920293584149382</v>
      </c>
      <c r="G23" s="20"/>
    </row>
    <row r="24" spans="2:7" ht="9" customHeight="1">
      <c r="B24" s="21"/>
      <c r="C24" s="18"/>
      <c r="D24" s="18"/>
      <c r="E24" s="19"/>
      <c r="F24" s="19"/>
      <c r="G24" s="20"/>
    </row>
    <row r="25" spans="2:7" ht="20.25">
      <c r="B25" s="23" t="s">
        <v>156</v>
      </c>
      <c r="C25" s="28"/>
      <c r="D25" s="28" t="s">
        <v>157</v>
      </c>
      <c r="E25" s="19"/>
      <c r="F25" s="34">
        <f>'[1]Tabella 1 - DM 17-3-2020'!D15</f>
        <v>0.29499999999999998</v>
      </c>
      <c r="G25" s="35" t="str">
        <f>IF(E23&gt;E25,"ALT","")</f>
        <v/>
      </c>
    </row>
    <row r="26" spans="2:7" ht="9" customHeight="1">
      <c r="B26" s="21"/>
      <c r="C26" s="19"/>
      <c r="D26" s="19"/>
      <c r="E26" s="19"/>
      <c r="F26" s="19"/>
      <c r="G26" s="20"/>
    </row>
    <row r="27" spans="2:7" ht="20.100000000000001" customHeight="1">
      <c r="B27" s="23" t="s">
        <v>158</v>
      </c>
      <c r="C27" s="28"/>
      <c r="D27" s="28" t="s">
        <v>159</v>
      </c>
      <c r="E27" s="19"/>
      <c r="F27" s="34">
        <f>'[1]Tabella 3 - DM 17-3-2020'!D15</f>
        <v>0.33500000000000002</v>
      </c>
      <c r="G27" s="20"/>
    </row>
    <row r="28" spans="2:7" ht="9" customHeight="1">
      <c r="B28" s="36"/>
      <c r="C28" s="37"/>
      <c r="D28" s="37"/>
      <c r="E28" s="37"/>
      <c r="F28" s="37"/>
      <c r="G28" s="38"/>
    </row>
    <row r="29" spans="2:7" ht="9" customHeight="1"/>
    <row r="30" spans="2:7" ht="9" customHeight="1">
      <c r="B30" s="13"/>
      <c r="C30" s="39"/>
      <c r="D30" s="39"/>
      <c r="E30" s="39"/>
      <c r="F30" s="39"/>
      <c r="G30" s="15"/>
    </row>
    <row r="31" spans="2:7" ht="15.95" customHeight="1">
      <c r="B31" s="137" t="s">
        <v>160</v>
      </c>
      <c r="C31" s="138"/>
      <c r="D31" s="138"/>
      <c r="E31" s="138"/>
      <c r="F31" s="138"/>
      <c r="G31" s="139"/>
    </row>
    <row r="32" spans="2:7" ht="9" customHeight="1">
      <c r="B32" s="36"/>
      <c r="C32" s="37"/>
      <c r="D32" s="37"/>
      <c r="E32" s="37"/>
      <c r="F32" s="37"/>
      <c r="G32" s="38"/>
    </row>
    <row r="33" spans="2:7" ht="23.1" customHeight="1">
      <c r="B33" s="131" t="str">
        <f>IF((F23&lt;F25),"ENTE VIRTUOSO","")</f>
        <v/>
      </c>
      <c r="C33" s="140"/>
      <c r="D33" s="140"/>
      <c r="E33" s="140"/>
      <c r="F33" s="140"/>
      <c r="G33" s="141"/>
    </row>
    <row r="34" spans="2:7" ht="24" customHeight="1">
      <c r="B34" s="110" t="str">
        <f>IF(AND(F23&gt;F25,F23&lt;F27),"ENTE INTERMEDIO","")</f>
        <v/>
      </c>
      <c r="C34" s="140"/>
      <c r="D34" s="140"/>
      <c r="E34" s="140"/>
      <c r="F34" s="140"/>
      <c r="G34" s="141"/>
    </row>
    <row r="35" spans="2:7" ht="21.95" customHeight="1">
      <c r="B35" s="142" t="str">
        <f>IF((F23&gt;F27),"ENTE NON VIRTUOSO","")</f>
        <v>ENTE NON VIRTUOSO</v>
      </c>
      <c r="C35" s="143"/>
      <c r="D35" s="143"/>
      <c r="E35" s="143"/>
      <c r="F35" s="143"/>
      <c r="G35" s="144"/>
    </row>
    <row r="36" spans="2:7" ht="9" customHeight="1">
      <c r="B36" s="36"/>
      <c r="C36" s="37"/>
      <c r="D36" s="37"/>
      <c r="E36" s="37"/>
      <c r="F36" s="37"/>
      <c r="G36" s="38"/>
    </row>
    <row r="37" spans="2:7" ht="9" customHeight="1"/>
    <row r="38" spans="2:7" ht="9" customHeight="1"/>
    <row r="39" spans="2:7" ht="21.95" customHeight="1">
      <c r="B39" s="131" t="s">
        <v>161</v>
      </c>
      <c r="C39" s="132"/>
      <c r="D39" s="132"/>
      <c r="E39" s="132"/>
      <c r="F39" s="133"/>
      <c r="G39" s="134"/>
    </row>
    <row r="40" spans="2:7" ht="9" customHeight="1">
      <c r="B40" s="40"/>
      <c r="G40" s="41"/>
    </row>
    <row r="41" spans="2:7" ht="20.25">
      <c r="B41" s="42" t="s">
        <v>162</v>
      </c>
      <c r="C41" s="43"/>
      <c r="D41" s="43" t="s">
        <v>163</v>
      </c>
      <c r="E41" s="44" t="str">
        <f>IF(F23&lt;F25,((E21*F25)-E9),"")</f>
        <v/>
      </c>
      <c r="G41" s="45"/>
    </row>
    <row r="42" spans="2:7" ht="9.9499999999999993" customHeight="1">
      <c r="B42" s="40"/>
      <c r="C42" s="43"/>
      <c r="D42" s="43"/>
      <c r="G42" s="41"/>
    </row>
    <row r="43" spans="2:7" ht="20.25">
      <c r="B43" s="42" t="s">
        <v>164</v>
      </c>
      <c r="C43" s="43"/>
      <c r="D43" s="43" t="s">
        <v>165</v>
      </c>
      <c r="E43" s="46" t="str">
        <f>IF(B33="ENTE VIRTUOSO",E9+E41,"")</f>
        <v/>
      </c>
      <c r="G43" s="45"/>
    </row>
    <row r="44" spans="2:7" ht="9.9499999999999993" customHeight="1">
      <c r="B44" s="40"/>
      <c r="C44" s="43"/>
      <c r="D44" s="43"/>
      <c r="G44" s="41"/>
    </row>
    <row r="45" spans="2:7" ht="20.25">
      <c r="B45" s="42" t="s">
        <v>166</v>
      </c>
      <c r="C45" s="47">
        <f>C3</f>
        <v>2023</v>
      </c>
      <c r="D45" s="43" t="s">
        <v>167</v>
      </c>
      <c r="F45" s="48" t="str">
        <f>IF(E41="","",('[1]Tabella 2 - DM 17-3-2020'!F15))</f>
        <v/>
      </c>
      <c r="G45" s="41"/>
    </row>
    <row r="46" spans="2:7" ht="9" customHeight="1">
      <c r="B46" s="40"/>
      <c r="D46" s="43"/>
      <c r="G46" s="41"/>
    </row>
    <row r="47" spans="2:7" ht="20.25">
      <c r="B47" s="42" t="s">
        <v>168</v>
      </c>
      <c r="C47" s="43"/>
      <c r="D47" s="43" t="s">
        <v>169</v>
      </c>
      <c r="E47" s="46" t="str">
        <f>IF(E41="","",(E11*F45))</f>
        <v/>
      </c>
      <c r="G47" s="45"/>
    </row>
    <row r="48" spans="2:7" ht="8.1" customHeight="1">
      <c r="B48" s="40"/>
      <c r="G48" s="41"/>
    </row>
    <row r="49" spans="2:7" ht="20.25">
      <c r="B49" s="42" t="s">
        <v>170</v>
      </c>
      <c r="C49" s="43"/>
      <c r="D49" s="43" t="s">
        <v>146</v>
      </c>
      <c r="E49" s="46">
        <f>'[1]Resti assunzionali'!G10</f>
        <v>0</v>
      </c>
      <c r="G49" s="41"/>
    </row>
    <row r="50" spans="2:7" ht="8.1" customHeight="1">
      <c r="B50" s="40"/>
      <c r="G50" s="41"/>
    </row>
    <row r="51" spans="2:7" ht="20.25">
      <c r="B51" s="49" t="s">
        <v>171</v>
      </c>
      <c r="C51" s="43"/>
      <c r="D51" s="43" t="s">
        <v>172</v>
      </c>
      <c r="E51" s="50" t="str">
        <f>IF(E49&gt;E47,E49,E47)</f>
        <v/>
      </c>
      <c r="G51" s="41"/>
    </row>
    <row r="52" spans="2:7" ht="9" customHeight="1">
      <c r="B52" s="40"/>
      <c r="G52" s="41"/>
    </row>
    <row r="53" spans="2:7" ht="20.25">
      <c r="B53" s="42" t="s">
        <v>173</v>
      </c>
      <c r="C53" s="43"/>
      <c r="D53" s="43" t="s">
        <v>174</v>
      </c>
      <c r="E53" s="46" t="str">
        <f>IF(B33="ENTE VIRTUOSO",E11+E51,"")</f>
        <v/>
      </c>
      <c r="G53" s="41"/>
    </row>
    <row r="54" spans="2:7" ht="9" customHeight="1">
      <c r="B54" s="40"/>
      <c r="G54" s="41"/>
    </row>
    <row r="55" spans="2:7" ht="20.25">
      <c r="B55" s="42" t="s">
        <v>175</v>
      </c>
      <c r="C55" s="43"/>
      <c r="D55" s="43" t="s">
        <v>176</v>
      </c>
      <c r="E55" s="46" t="str">
        <f>IF(E53&lt;E43,E53,E43)</f>
        <v/>
      </c>
      <c r="G55" s="41"/>
    </row>
    <row r="56" spans="2:7" ht="9" customHeight="1" thickBot="1">
      <c r="B56" s="40"/>
      <c r="G56" s="41"/>
    </row>
    <row r="57" spans="2:7" ht="21" customHeight="1">
      <c r="B57" s="51" t="s">
        <v>177</v>
      </c>
      <c r="C57" s="52">
        <f>C3</f>
        <v>2023</v>
      </c>
      <c r="D57" s="53" t="s">
        <v>178</v>
      </c>
      <c r="E57" s="54">
        <f>IF(E41="",E11,(E55))</f>
        <v>473986.49</v>
      </c>
      <c r="F57" s="55"/>
      <c r="G57" s="56"/>
    </row>
    <row r="58" spans="2:7" ht="21" customHeight="1">
      <c r="B58" s="57"/>
      <c r="C58" s="58"/>
      <c r="D58" s="43"/>
      <c r="E58" s="59"/>
      <c r="F58" s="60"/>
    </row>
    <row r="59" spans="2:7" ht="21.95" customHeight="1">
      <c r="B59" s="110" t="s">
        <v>179</v>
      </c>
      <c r="C59" s="111"/>
      <c r="D59" s="111"/>
      <c r="E59" s="111"/>
      <c r="F59" s="112"/>
      <c r="G59" s="113"/>
    </row>
    <row r="60" spans="2:7" ht="18.95" customHeight="1">
      <c r="B60" s="114" t="s">
        <v>180</v>
      </c>
      <c r="C60" s="115"/>
      <c r="D60" s="115"/>
      <c r="E60" s="115"/>
      <c r="F60" s="115"/>
      <c r="G60" s="116"/>
    </row>
    <row r="61" spans="2:7" ht="18.95" customHeight="1">
      <c r="B61" s="117"/>
      <c r="C61" s="115"/>
      <c r="D61" s="115"/>
      <c r="E61" s="115"/>
      <c r="F61" s="115"/>
      <c r="G61" s="116"/>
    </row>
    <row r="62" spans="2:7" ht="18.95" customHeight="1">
      <c r="B62" s="117"/>
      <c r="C62" s="115"/>
      <c r="D62" s="115"/>
      <c r="E62" s="115"/>
      <c r="F62" s="115"/>
      <c r="G62" s="116"/>
    </row>
    <row r="63" spans="2:7" ht="18.95" customHeight="1">
      <c r="B63" s="117"/>
      <c r="C63" s="115"/>
      <c r="D63" s="115"/>
      <c r="E63" s="115"/>
      <c r="F63" s="115"/>
      <c r="G63" s="116"/>
    </row>
    <row r="64" spans="2:7" ht="18.95" customHeight="1">
      <c r="B64" s="61"/>
      <c r="C64" s="62"/>
      <c r="D64" s="62"/>
      <c r="E64" s="62"/>
      <c r="F64" s="63"/>
      <c r="G64" s="64"/>
    </row>
    <row r="65" spans="2:7" ht="15.75">
      <c r="B65" s="65" t="s">
        <v>181</v>
      </c>
      <c r="C65" s="47">
        <f>C14</f>
        <v>2021</v>
      </c>
      <c r="D65" s="66"/>
      <c r="E65" s="67">
        <v>627974.72</v>
      </c>
      <c r="G65" s="41"/>
    </row>
    <row r="66" spans="2:7" ht="15.75">
      <c r="B66" s="65" t="s">
        <v>181</v>
      </c>
      <c r="C66" s="47">
        <f>C15</f>
        <v>2022</v>
      </c>
      <c r="D66" s="66"/>
      <c r="E66" s="67">
        <v>622841.87</v>
      </c>
      <c r="G66" s="41"/>
    </row>
    <row r="67" spans="2:7" ht="15.75">
      <c r="B67" s="68" t="s">
        <v>182</v>
      </c>
      <c r="C67" s="47">
        <f>C6+1</f>
        <v>2023</v>
      </c>
      <c r="D67" s="66"/>
      <c r="E67" s="33">
        <v>872715.73</v>
      </c>
      <c r="G67" s="41"/>
    </row>
    <row r="68" spans="2:7" ht="9" customHeight="1">
      <c r="B68" s="40"/>
      <c r="G68" s="41"/>
    </row>
    <row r="69" spans="2:7" ht="15.75">
      <c r="B69" s="42" t="s">
        <v>150</v>
      </c>
      <c r="E69" s="67" t="str">
        <f>IF(B34="ENTE INTERMEDIO",AVERAGE(E65:E67),"")</f>
        <v/>
      </c>
      <c r="G69" s="41"/>
    </row>
    <row r="70" spans="2:7" ht="9" customHeight="1">
      <c r="B70" s="40"/>
      <c r="G70" s="41"/>
    </row>
    <row r="71" spans="2:7" ht="15.75">
      <c r="B71" s="42" t="s">
        <v>151</v>
      </c>
      <c r="C71" s="47">
        <f>C6+1</f>
        <v>2023</v>
      </c>
      <c r="D71" s="66"/>
      <c r="E71" s="33">
        <v>41041.93</v>
      </c>
      <c r="G71" s="41"/>
    </row>
    <row r="72" spans="2:7" ht="9" customHeight="1">
      <c r="B72" s="40"/>
      <c r="G72" s="41"/>
    </row>
    <row r="73" spans="2:7" ht="20.25">
      <c r="B73" s="42" t="s">
        <v>152</v>
      </c>
      <c r="D73" s="43" t="s">
        <v>183</v>
      </c>
      <c r="E73" s="67" t="str">
        <f>IF(B34="ENTE INTERMEDIO",(E69-E71),"")</f>
        <v/>
      </c>
      <c r="G73" s="41"/>
    </row>
    <row r="74" spans="2:7" ht="9" customHeight="1">
      <c r="B74" s="40"/>
      <c r="G74" s="41"/>
    </row>
    <row r="75" spans="2:7" ht="20.25">
      <c r="B75" s="42" t="s">
        <v>184</v>
      </c>
      <c r="C75" s="43"/>
      <c r="D75" s="43" t="s">
        <v>185</v>
      </c>
      <c r="E75" s="48" t="str">
        <f>IF(B34="ENTE INTERMEDIO",F23,"")</f>
        <v/>
      </c>
      <c r="G75" s="41"/>
    </row>
    <row r="76" spans="2:7" ht="18.95" customHeight="1">
      <c r="B76" s="69"/>
      <c r="C76" s="62"/>
      <c r="D76" s="62"/>
      <c r="E76" s="62"/>
      <c r="F76" s="63"/>
      <c r="G76" s="64"/>
    </row>
    <row r="77" spans="2:7" ht="30" customHeight="1">
      <c r="B77" s="70" t="s">
        <v>186</v>
      </c>
      <c r="C77" s="71">
        <f>C3</f>
        <v>2023</v>
      </c>
      <c r="D77" s="43" t="s">
        <v>187</v>
      </c>
      <c r="E77" s="72" t="str">
        <f>IF(B34="ENTE INTERMEDIO",(E73*E75),"")</f>
        <v/>
      </c>
      <c r="F77" s="73"/>
      <c r="G77" s="56"/>
    </row>
    <row r="78" spans="2:7" ht="18.95" customHeight="1">
      <c r="B78" s="66"/>
      <c r="C78" s="62"/>
      <c r="D78" s="62"/>
      <c r="E78" s="62"/>
      <c r="F78" s="63"/>
      <c r="G78" s="63"/>
    </row>
    <row r="79" spans="2:7" ht="21.95" customHeight="1">
      <c r="B79" s="118" t="s">
        <v>188</v>
      </c>
      <c r="C79" s="119"/>
      <c r="D79" s="119"/>
      <c r="E79" s="119"/>
      <c r="F79" s="120"/>
      <c r="G79" s="121"/>
    </row>
    <row r="80" spans="2:7" ht="18.95" customHeight="1">
      <c r="B80" s="122" t="str">
        <f>IF(B35="ENTE NON VIRTUOSO","L'ente adotta un percorso di graduale riduzione annuale del rapporto spesa personale/entrate correnti fino al conseguire nell'anno 2025 il valore soglia anche applicando un turn over inferiore al 100%.","")</f>
        <v>L'ente adotta un percorso di graduale riduzione annuale del rapporto spesa personale/entrate correnti fino al conseguire nell'anno 2025 il valore soglia anche applicando un turn over inferiore al 100%.</v>
      </c>
      <c r="C80" s="123"/>
      <c r="D80" s="123"/>
      <c r="E80" s="123"/>
      <c r="F80" s="123"/>
      <c r="G80" s="124"/>
    </row>
    <row r="81" spans="2:7" ht="18.95" customHeight="1">
      <c r="B81" s="125"/>
      <c r="C81" s="123"/>
      <c r="D81" s="123"/>
      <c r="E81" s="123"/>
      <c r="F81" s="123"/>
      <c r="G81" s="124"/>
    </row>
    <row r="82" spans="2:7" ht="18.95" customHeight="1">
      <c r="B82" s="126"/>
      <c r="C82" s="127"/>
      <c r="D82" s="127"/>
      <c r="E82" s="127"/>
      <c r="F82" s="127"/>
      <c r="G82" s="128"/>
    </row>
    <row r="83" spans="2:7" ht="18.95" customHeight="1">
      <c r="B83" s="66"/>
      <c r="C83" s="62"/>
      <c r="D83" s="62"/>
      <c r="E83" s="62"/>
      <c r="F83" s="63"/>
      <c r="G83" s="63"/>
    </row>
    <row r="84" spans="2:7" ht="18">
      <c r="B84" s="74"/>
    </row>
    <row r="85" spans="2:7" ht="15.75">
      <c r="B85" s="129"/>
      <c r="C85" s="130"/>
      <c r="D85" s="130"/>
      <c r="E85" s="130"/>
    </row>
    <row r="86" spans="2:7" ht="15.75">
      <c r="B86" s="75"/>
    </row>
    <row r="87" spans="2:7" ht="15.75">
      <c r="B87" s="75"/>
    </row>
    <row r="88" spans="2:7" ht="15.75">
      <c r="B88" s="75"/>
    </row>
    <row r="89" spans="2:7" ht="15.75">
      <c r="B89" s="75"/>
    </row>
  </sheetData>
  <mergeCells count="11">
    <mergeCell ref="B39:G39"/>
    <mergeCell ref="B13:B15"/>
    <mergeCell ref="B31:G31"/>
    <mergeCell ref="B33:G33"/>
    <mergeCell ref="B34:G34"/>
    <mergeCell ref="B35:G35"/>
    <mergeCell ref="B59:G59"/>
    <mergeCell ref="B60:G63"/>
    <mergeCell ref="B79:G79"/>
    <mergeCell ref="B80:G82"/>
    <mergeCell ref="B85:E85"/>
  </mergeCells>
  <printOptions horizontalCentered="1" verticalCentered="1"/>
  <pageMargins left="0.7" right="0.7" top="0.75" bottom="0.75" header="0.3" footer="0.3"/>
  <pageSetup paperSize="9" scale="38" orientation="landscape" horizontalDpi="0" verticalDpi="0" r:id="rId1"/>
  <headerFooter>
    <oddHeader>&amp;C&amp;"Calibri (Corpo),Grassetto"&amp;16PROSPETTO DI CALCOLO SPESE DI PERSONALE AI SENSI DEL D.M. 17 MARZO 2020</oddHeader>
  </headerFooter>
</worksheet>
</file>

<file path=xl/worksheets/sheet2.xml><?xml version="1.0" encoding="utf-8"?>
<worksheet xmlns="http://schemas.openxmlformats.org/spreadsheetml/2006/main" xmlns:r="http://schemas.openxmlformats.org/officeDocument/2006/relationships">
  <dimension ref="A1:Q21"/>
  <sheetViews>
    <sheetView zoomScale="110" zoomScaleNormal="110" workbookViewId="0">
      <selection activeCell="F3" sqref="F3"/>
    </sheetView>
  </sheetViews>
  <sheetFormatPr defaultRowHeight="12.75"/>
  <cols>
    <col min="1" max="1" width="14.42578125" customWidth="1"/>
    <col min="2" max="2" width="6.5703125" bestFit="1" customWidth="1"/>
    <col min="3" max="3" width="5.5703125" bestFit="1" customWidth="1"/>
    <col min="4" max="4" width="6.5703125" bestFit="1" customWidth="1"/>
    <col min="5" max="5" width="5.5703125" bestFit="1" customWidth="1"/>
    <col min="6" max="6" width="6.5703125" bestFit="1" customWidth="1"/>
    <col min="7" max="7" width="5.5703125" bestFit="1" customWidth="1"/>
    <col min="8" max="8" width="6.5703125" bestFit="1" customWidth="1"/>
    <col min="9" max="9" width="6" bestFit="1" customWidth="1"/>
    <col min="10" max="10" width="6.5703125" bestFit="1" customWidth="1"/>
    <col min="11" max="11" width="9.140625" customWidth="1"/>
    <col min="12" max="12" width="6.5703125" bestFit="1" customWidth="1"/>
    <col min="13" max="13" width="5.5703125" bestFit="1" customWidth="1"/>
    <col min="14" max="14" width="7.140625" customWidth="1"/>
    <col min="15" max="15" width="6" bestFit="1" customWidth="1"/>
    <col min="16" max="16" width="9" customWidth="1"/>
    <col min="17" max="17" width="6.85546875" bestFit="1" customWidth="1"/>
  </cols>
  <sheetData>
    <row r="1" spans="1:17">
      <c r="A1" s="88" t="s">
        <v>191</v>
      </c>
      <c r="B1" s="89"/>
      <c r="C1" s="89"/>
      <c r="D1" s="89"/>
      <c r="E1" s="89"/>
      <c r="F1" s="89"/>
      <c r="G1" s="89"/>
      <c r="H1" s="89"/>
      <c r="I1" s="89"/>
      <c r="J1" s="89"/>
      <c r="K1" s="89"/>
      <c r="L1" s="89"/>
      <c r="M1" s="89"/>
      <c r="N1" s="89"/>
      <c r="O1" s="89"/>
      <c r="P1" s="89"/>
      <c r="Q1" s="89"/>
    </row>
    <row r="2" spans="1:17">
      <c r="A2" s="89"/>
      <c r="B2" s="89"/>
      <c r="C2" s="89"/>
      <c r="D2" s="89"/>
      <c r="E2" s="89"/>
      <c r="F2" s="89"/>
      <c r="G2" s="89"/>
      <c r="H2" s="89"/>
      <c r="I2" s="89"/>
      <c r="J2" s="89"/>
      <c r="K2" s="89"/>
      <c r="L2" s="89"/>
      <c r="M2" s="89"/>
      <c r="N2" s="89"/>
      <c r="O2" s="89"/>
      <c r="P2" s="89"/>
      <c r="Q2" s="89"/>
    </row>
    <row r="3" spans="1:17">
      <c r="A3" s="88" t="s">
        <v>238</v>
      </c>
      <c r="B3" s="89"/>
      <c r="C3" s="89"/>
      <c r="D3" s="89"/>
      <c r="E3" s="89"/>
      <c r="F3" s="89"/>
      <c r="G3" s="89"/>
      <c r="H3" s="89"/>
      <c r="I3" s="89"/>
      <c r="J3" s="89"/>
      <c r="K3" s="89"/>
      <c r="L3" s="89"/>
      <c r="M3" s="89"/>
      <c r="N3" s="89"/>
      <c r="O3" s="89"/>
      <c r="P3" s="89"/>
      <c r="Q3" s="89"/>
    </row>
    <row r="4" spans="1:17">
      <c r="A4" s="89"/>
      <c r="B4" s="89"/>
      <c r="C4" s="89"/>
      <c r="D4" s="89"/>
      <c r="E4" s="89"/>
      <c r="F4" s="89"/>
      <c r="G4" s="89"/>
      <c r="H4" s="89"/>
      <c r="I4" s="89"/>
      <c r="J4" s="89"/>
      <c r="K4" s="89"/>
      <c r="L4" s="89"/>
      <c r="M4" s="89"/>
      <c r="N4" s="89"/>
      <c r="O4" s="89"/>
      <c r="P4" s="89"/>
      <c r="Q4" s="89"/>
    </row>
    <row r="5" spans="1:17" ht="23.25" customHeight="1">
      <c r="A5" s="157" t="s">
        <v>0</v>
      </c>
      <c r="B5" s="145" t="s">
        <v>6</v>
      </c>
      <c r="C5" s="146"/>
      <c r="D5" s="160" t="s">
        <v>237</v>
      </c>
      <c r="E5" s="161"/>
      <c r="F5" s="162" t="s">
        <v>9</v>
      </c>
      <c r="G5" s="163"/>
      <c r="H5" s="163"/>
      <c r="I5" s="163"/>
      <c r="J5" s="163"/>
      <c r="K5" s="163"/>
      <c r="L5" s="163"/>
      <c r="M5" s="163"/>
      <c r="N5" s="164"/>
      <c r="O5" s="145" t="s">
        <v>11</v>
      </c>
      <c r="P5" s="146"/>
      <c r="Q5" s="147" t="s">
        <v>13</v>
      </c>
    </row>
    <row r="6" spans="1:17">
      <c r="A6" s="158"/>
      <c r="B6" s="150" t="s">
        <v>7</v>
      </c>
      <c r="C6" s="150" t="s">
        <v>8</v>
      </c>
      <c r="D6" s="150" t="s">
        <v>7</v>
      </c>
      <c r="E6" s="150" t="s">
        <v>8</v>
      </c>
      <c r="F6" s="165">
        <v>2024</v>
      </c>
      <c r="G6" s="166"/>
      <c r="H6" s="167"/>
      <c r="I6" s="168">
        <v>2025</v>
      </c>
      <c r="J6" s="169"/>
      <c r="K6" s="170"/>
      <c r="L6" s="165">
        <v>2026</v>
      </c>
      <c r="M6" s="166"/>
      <c r="N6" s="167"/>
      <c r="O6" s="152" t="s">
        <v>7</v>
      </c>
      <c r="P6" s="152" t="s">
        <v>8</v>
      </c>
      <c r="Q6" s="148"/>
    </row>
    <row r="7" spans="1:17">
      <c r="A7" s="159"/>
      <c r="B7" s="151"/>
      <c r="C7" s="151"/>
      <c r="D7" s="151"/>
      <c r="E7" s="151"/>
      <c r="F7" s="90" t="s">
        <v>7</v>
      </c>
      <c r="G7" s="90" t="s">
        <v>8</v>
      </c>
      <c r="H7" s="91" t="s">
        <v>10</v>
      </c>
      <c r="I7" s="90" t="s">
        <v>7</v>
      </c>
      <c r="J7" s="90" t="s">
        <v>8</v>
      </c>
      <c r="K7" s="90" t="s">
        <v>10</v>
      </c>
      <c r="L7" s="90" t="s">
        <v>7</v>
      </c>
      <c r="M7" s="90" t="s">
        <v>8</v>
      </c>
      <c r="N7" s="90" t="s">
        <v>10</v>
      </c>
      <c r="O7" s="153"/>
      <c r="P7" s="153"/>
      <c r="Q7" s="149"/>
    </row>
    <row r="8" spans="1:17">
      <c r="A8" s="90" t="s">
        <v>1</v>
      </c>
      <c r="B8" s="92"/>
      <c r="C8" s="92"/>
      <c r="D8" s="92"/>
      <c r="E8" s="92"/>
      <c r="F8" s="92"/>
      <c r="G8" s="92"/>
      <c r="H8" s="92"/>
      <c r="I8" s="92"/>
      <c r="J8" s="92">
        <v>1</v>
      </c>
      <c r="K8" s="92">
        <v>50</v>
      </c>
      <c r="L8" s="92"/>
      <c r="M8" s="92"/>
      <c r="N8" s="92"/>
      <c r="O8" s="92" t="s">
        <v>12</v>
      </c>
      <c r="P8" s="92">
        <v>1</v>
      </c>
      <c r="Q8" s="92">
        <v>1</v>
      </c>
    </row>
    <row r="9" spans="1:17">
      <c r="A9" s="90" t="s">
        <v>2</v>
      </c>
      <c r="B9" s="92">
        <v>2</v>
      </c>
      <c r="C9" s="92">
        <v>2</v>
      </c>
      <c r="D9" s="92"/>
      <c r="E9" s="92"/>
      <c r="F9" s="92"/>
      <c r="G9" s="92"/>
      <c r="H9" s="92"/>
      <c r="I9" s="92"/>
      <c r="J9" s="92">
        <v>2</v>
      </c>
      <c r="K9" s="92">
        <v>50</v>
      </c>
      <c r="L9" s="92"/>
      <c r="M9" s="92"/>
      <c r="N9" s="92"/>
      <c r="O9" s="92">
        <v>2</v>
      </c>
      <c r="P9" s="92">
        <v>4</v>
      </c>
      <c r="Q9" s="92">
        <v>6</v>
      </c>
    </row>
    <row r="10" spans="1:17">
      <c r="A10" s="90" t="s">
        <v>3</v>
      </c>
      <c r="B10" s="92">
        <v>2</v>
      </c>
      <c r="C10" s="92"/>
      <c r="D10" s="92"/>
      <c r="E10" s="92"/>
      <c r="F10" s="92"/>
      <c r="G10" s="92"/>
      <c r="H10" s="92"/>
      <c r="I10" s="92"/>
      <c r="J10" s="92"/>
      <c r="K10" s="92"/>
      <c r="L10" s="92"/>
      <c r="M10" s="92"/>
      <c r="N10" s="92"/>
      <c r="O10" s="92">
        <v>2</v>
      </c>
      <c r="P10" s="92" t="s">
        <v>12</v>
      </c>
      <c r="Q10" s="92">
        <v>2</v>
      </c>
    </row>
    <row r="11" spans="1:17">
      <c r="A11" s="90" t="s">
        <v>4</v>
      </c>
      <c r="B11" s="92">
        <v>1</v>
      </c>
      <c r="C11" s="92">
        <v>2</v>
      </c>
      <c r="D11" s="92"/>
      <c r="E11" s="92"/>
      <c r="F11" s="92"/>
      <c r="G11" s="92"/>
      <c r="H11" s="92"/>
      <c r="I11" s="92"/>
      <c r="J11" s="92"/>
      <c r="K11" s="92"/>
      <c r="L11" s="92"/>
      <c r="M11" s="92"/>
      <c r="N11" s="92"/>
      <c r="O11" s="92">
        <v>1</v>
      </c>
      <c r="P11" s="92">
        <v>2</v>
      </c>
      <c r="Q11" s="92">
        <v>3</v>
      </c>
    </row>
    <row r="12" spans="1:17">
      <c r="A12" s="93"/>
      <c r="B12" s="92"/>
      <c r="C12" s="92"/>
      <c r="D12" s="92"/>
      <c r="E12" s="92"/>
      <c r="F12" s="92"/>
      <c r="G12" s="92"/>
      <c r="H12" s="92"/>
      <c r="I12" s="92"/>
      <c r="J12" s="92"/>
      <c r="K12" s="92"/>
      <c r="L12" s="92"/>
      <c r="M12" s="92"/>
      <c r="N12" s="92"/>
      <c r="O12" s="92" t="s">
        <v>12</v>
      </c>
      <c r="P12" s="92" t="s">
        <v>12</v>
      </c>
      <c r="Q12" s="92" t="s">
        <v>12</v>
      </c>
    </row>
    <row r="13" spans="1:17">
      <c r="A13" s="90" t="s">
        <v>5</v>
      </c>
      <c r="B13" s="92">
        <v>4</v>
      </c>
      <c r="C13" s="92">
        <v>5</v>
      </c>
      <c r="D13" s="92"/>
      <c r="E13" s="92"/>
      <c r="F13" s="92"/>
      <c r="G13" s="92"/>
      <c r="H13" s="92"/>
      <c r="I13" s="92">
        <v>0</v>
      </c>
      <c r="J13" s="92">
        <v>3</v>
      </c>
      <c r="K13" s="92">
        <v>0</v>
      </c>
      <c r="L13" s="92">
        <v>0</v>
      </c>
      <c r="M13" s="92">
        <v>0</v>
      </c>
      <c r="N13" s="92">
        <v>0</v>
      </c>
      <c r="O13" s="92">
        <v>5</v>
      </c>
      <c r="P13" s="92">
        <v>7</v>
      </c>
      <c r="Q13" s="92">
        <v>12</v>
      </c>
    </row>
    <row r="14" spans="1:17">
      <c r="A14" s="154" t="s">
        <v>14</v>
      </c>
      <c r="B14" s="155"/>
      <c r="C14" s="155"/>
      <c r="D14" s="155"/>
      <c r="E14" s="155"/>
      <c r="F14" s="155"/>
      <c r="G14" s="155"/>
      <c r="H14" s="155"/>
      <c r="I14" s="155"/>
      <c r="J14" s="155"/>
      <c r="K14" s="155"/>
      <c r="L14" s="155"/>
      <c r="M14" s="156"/>
      <c r="N14" s="89"/>
      <c r="O14" s="89"/>
      <c r="P14" s="89"/>
      <c r="Q14" s="89"/>
    </row>
    <row r="15" spans="1:17">
      <c r="A15" s="147" t="s">
        <v>15</v>
      </c>
      <c r="B15" s="173" t="s">
        <v>123</v>
      </c>
      <c r="C15" s="174"/>
      <c r="D15" s="175" t="s">
        <v>22</v>
      </c>
      <c r="E15" s="176"/>
      <c r="F15" s="171" t="s">
        <v>23</v>
      </c>
      <c r="G15" s="172"/>
      <c r="H15" s="175" t="s">
        <v>24</v>
      </c>
      <c r="I15" s="176"/>
      <c r="J15" s="175" t="s">
        <v>124</v>
      </c>
      <c r="K15" s="176"/>
      <c r="L15" s="171" t="s">
        <v>5</v>
      </c>
      <c r="M15" s="172"/>
      <c r="N15" s="89"/>
      <c r="O15" s="89"/>
      <c r="P15" s="89"/>
      <c r="Q15" s="89"/>
    </row>
    <row r="16" spans="1:17">
      <c r="A16" s="149"/>
      <c r="B16" s="94" t="s">
        <v>20</v>
      </c>
      <c r="C16" s="90" t="s">
        <v>21</v>
      </c>
      <c r="D16" s="94" t="s">
        <v>20</v>
      </c>
      <c r="E16" s="90" t="s">
        <v>21</v>
      </c>
      <c r="F16" s="94" t="s">
        <v>20</v>
      </c>
      <c r="G16" s="90" t="s">
        <v>21</v>
      </c>
      <c r="H16" s="94" t="s">
        <v>20</v>
      </c>
      <c r="I16" s="90" t="s">
        <v>21</v>
      </c>
      <c r="J16" s="94" t="s">
        <v>20</v>
      </c>
      <c r="K16" s="90" t="s">
        <v>21</v>
      </c>
      <c r="L16" s="94" t="s">
        <v>20</v>
      </c>
      <c r="M16" s="90" t="s">
        <v>21</v>
      </c>
      <c r="N16" s="89"/>
      <c r="O16" s="89"/>
      <c r="P16" s="89"/>
      <c r="Q16" s="89"/>
    </row>
    <row r="17" spans="1:17">
      <c r="A17" s="95" t="s">
        <v>16</v>
      </c>
      <c r="B17" s="94">
        <v>1</v>
      </c>
      <c r="C17" s="90">
        <v>1</v>
      </c>
      <c r="D17" s="93"/>
      <c r="E17" s="93"/>
      <c r="F17" s="90">
        <v>2</v>
      </c>
      <c r="G17" s="90">
        <v>2</v>
      </c>
      <c r="H17" s="93"/>
      <c r="I17" s="93"/>
      <c r="J17" s="93"/>
      <c r="K17" s="93"/>
      <c r="L17" s="90">
        <v>3</v>
      </c>
      <c r="M17" s="90">
        <v>3</v>
      </c>
      <c r="N17" s="89"/>
      <c r="O17" s="89"/>
      <c r="P17" s="89"/>
      <c r="Q17" s="89"/>
    </row>
    <row r="18" spans="1:17">
      <c r="A18" s="95" t="s">
        <v>17</v>
      </c>
      <c r="B18" s="94">
        <v>1</v>
      </c>
      <c r="C18" s="90">
        <v>1</v>
      </c>
      <c r="D18" s="93"/>
      <c r="E18" s="93"/>
      <c r="F18" s="93"/>
      <c r="G18" s="93"/>
      <c r="H18" s="93"/>
      <c r="I18" s="90"/>
      <c r="J18" s="90">
        <v>1</v>
      </c>
      <c r="K18" s="90">
        <v>1</v>
      </c>
      <c r="L18" s="90">
        <v>2</v>
      </c>
      <c r="M18" s="90">
        <v>2</v>
      </c>
      <c r="N18" s="89"/>
      <c r="O18" s="89"/>
      <c r="P18" s="89"/>
      <c r="Q18" s="89"/>
    </row>
    <row r="19" spans="1:17">
      <c r="A19" s="95" t="s">
        <v>18</v>
      </c>
      <c r="B19" s="94"/>
      <c r="C19" s="90"/>
      <c r="D19" s="94">
        <v>2</v>
      </c>
      <c r="E19" s="90">
        <v>2</v>
      </c>
      <c r="F19" s="94">
        <v>1</v>
      </c>
      <c r="G19" s="90">
        <v>1</v>
      </c>
      <c r="H19" s="93"/>
      <c r="I19" s="90">
        <v>1</v>
      </c>
      <c r="J19" s="90">
        <v>1</v>
      </c>
      <c r="K19" s="90">
        <v>2</v>
      </c>
      <c r="L19" s="90">
        <v>5</v>
      </c>
      <c r="M19" s="90">
        <v>6</v>
      </c>
      <c r="N19" s="89"/>
      <c r="O19" s="89"/>
      <c r="P19" s="89"/>
      <c r="Q19" s="89"/>
    </row>
    <row r="20" spans="1:17">
      <c r="A20" s="95" t="s">
        <v>19</v>
      </c>
      <c r="B20" s="94"/>
      <c r="C20" s="90"/>
      <c r="D20" s="93"/>
      <c r="E20" s="90"/>
      <c r="F20" s="94"/>
      <c r="G20" s="90">
        <v>1</v>
      </c>
      <c r="H20" s="93"/>
      <c r="I20" s="93"/>
      <c r="J20" s="90"/>
      <c r="K20" s="93"/>
      <c r="L20" s="90"/>
      <c r="M20" s="90">
        <v>1</v>
      </c>
      <c r="N20" s="89"/>
      <c r="O20" s="89"/>
      <c r="P20" s="89"/>
      <c r="Q20" s="89"/>
    </row>
    <row r="21" spans="1:17">
      <c r="A21" s="93"/>
      <c r="B21" s="90">
        <v>2</v>
      </c>
      <c r="C21" s="90">
        <v>2</v>
      </c>
      <c r="D21" s="90">
        <v>2</v>
      </c>
      <c r="E21" s="90">
        <v>2</v>
      </c>
      <c r="F21" s="90">
        <v>3</v>
      </c>
      <c r="G21" s="90">
        <v>4</v>
      </c>
      <c r="H21" s="90">
        <v>0</v>
      </c>
      <c r="I21" s="90">
        <v>1</v>
      </c>
      <c r="J21" s="90">
        <v>2</v>
      </c>
      <c r="K21" s="90">
        <v>3</v>
      </c>
      <c r="L21" s="90">
        <v>9</v>
      </c>
      <c r="M21" s="90">
        <v>12</v>
      </c>
      <c r="N21" s="89"/>
      <c r="O21" s="89"/>
      <c r="P21" s="89"/>
      <c r="Q21" s="89"/>
    </row>
  </sheetData>
  <mergeCells count="23">
    <mergeCell ref="L15:M15"/>
    <mergeCell ref="A15:A16"/>
    <mergeCell ref="B15:C15"/>
    <mergeCell ref="D15:E15"/>
    <mergeCell ref="F15:G15"/>
    <mergeCell ref="H15:I15"/>
    <mergeCell ref="J15:K15"/>
    <mergeCell ref="A14:M14"/>
    <mergeCell ref="A5:A7"/>
    <mergeCell ref="B5:C5"/>
    <mergeCell ref="D5:E5"/>
    <mergeCell ref="F5:N5"/>
    <mergeCell ref="F6:H6"/>
    <mergeCell ref="I6:K6"/>
    <mergeCell ref="L6:N6"/>
    <mergeCell ref="O5:P5"/>
    <mergeCell ref="Q5:Q7"/>
    <mergeCell ref="B6:B7"/>
    <mergeCell ref="C6:C7"/>
    <mergeCell ref="D6:D7"/>
    <mergeCell ref="E6:E7"/>
    <mergeCell ref="O6:O7"/>
    <mergeCell ref="P6:P7"/>
  </mergeCells>
  <pageMargins left="0.75" right="0.75" top="1" bottom="1" header="0.5" footer="0.5"/>
  <pageSetup paperSize="9" orientation="landscape" horizontalDpi="0" verticalDpi="0" r:id="rId1"/>
</worksheet>
</file>

<file path=xl/worksheets/sheet3.xml><?xml version="1.0" encoding="utf-8"?>
<worksheet xmlns="http://schemas.openxmlformats.org/spreadsheetml/2006/main" xmlns:r="http://schemas.openxmlformats.org/officeDocument/2006/relationships">
  <dimension ref="A1:K26"/>
  <sheetViews>
    <sheetView zoomScale="140" zoomScaleNormal="140" workbookViewId="0">
      <selection activeCell="M21" sqref="M21"/>
    </sheetView>
  </sheetViews>
  <sheetFormatPr defaultRowHeight="12.75"/>
  <cols>
    <col min="1" max="1" width="39.5703125" style="1" customWidth="1"/>
    <col min="2" max="2" width="4" style="1" bestFit="1" customWidth="1"/>
    <col min="3" max="3" width="7" style="1" customWidth="1"/>
    <col min="4" max="4" width="16.28515625" style="108" customWidth="1"/>
    <col min="5" max="5" width="13.85546875" style="1" customWidth="1"/>
    <col min="6" max="6" width="12.42578125" style="1" bestFit="1" customWidth="1"/>
    <col min="7" max="7" width="9.85546875" style="1" customWidth="1"/>
    <col min="8" max="8" width="12.5703125" style="1" bestFit="1" customWidth="1"/>
    <col min="9" max="9" width="14.5703125" style="1" bestFit="1" customWidth="1"/>
    <col min="10" max="10" width="11.5703125" style="7" customWidth="1"/>
    <col min="11" max="11" width="13.5703125" style="1" bestFit="1" customWidth="1"/>
    <col min="12" max="16384" width="9.140625" style="1"/>
  </cols>
  <sheetData>
    <row r="1" spans="1:11">
      <c r="A1" s="88" t="s">
        <v>122</v>
      </c>
      <c r="B1" s="89"/>
      <c r="C1" s="89"/>
      <c r="D1" s="107"/>
      <c r="E1" s="89"/>
      <c r="F1" s="89"/>
      <c r="G1" s="89"/>
      <c r="H1" s="89"/>
      <c r="I1" s="89"/>
      <c r="J1" s="96"/>
      <c r="K1" s="89"/>
    </row>
    <row r="2" spans="1:11">
      <c r="A2" s="89"/>
      <c r="B2" s="89"/>
      <c r="C2" s="89"/>
      <c r="D2" s="107"/>
      <c r="E2" s="89"/>
      <c r="F2" s="89"/>
      <c r="G2" s="89"/>
      <c r="H2" s="89"/>
      <c r="I2" s="89"/>
      <c r="J2" s="96"/>
      <c r="K2" s="89"/>
    </row>
    <row r="3" spans="1:11">
      <c r="A3" s="88" t="s">
        <v>190</v>
      </c>
      <c r="B3" s="89"/>
      <c r="C3" s="89"/>
      <c r="D3" s="107"/>
      <c r="E3" s="89"/>
      <c r="F3" s="89"/>
      <c r="G3" s="89"/>
      <c r="H3" s="89"/>
      <c r="I3" s="89"/>
      <c r="J3" s="96"/>
      <c r="K3" s="89"/>
    </row>
    <row r="4" spans="1:11">
      <c r="A4" s="89"/>
      <c r="B4" s="89"/>
      <c r="C4" s="89"/>
      <c r="D4" s="107"/>
      <c r="E4" s="89"/>
      <c r="F4" s="89"/>
      <c r="G4" s="89"/>
      <c r="H4" s="89"/>
      <c r="I4" s="89"/>
      <c r="J4" s="96"/>
      <c r="K4" s="89"/>
    </row>
    <row r="5" spans="1:11">
      <c r="A5" s="97" t="s">
        <v>44</v>
      </c>
      <c r="B5" s="89"/>
      <c r="C5" s="89"/>
      <c r="D5" s="107"/>
      <c r="E5" s="89"/>
      <c r="F5" s="89"/>
      <c r="G5" s="89"/>
      <c r="H5" s="89"/>
      <c r="I5" s="89"/>
      <c r="J5" s="96"/>
      <c r="K5" s="89"/>
    </row>
    <row r="6" spans="1:11">
      <c r="A6" s="89"/>
      <c r="B6" s="89"/>
      <c r="C6" s="89"/>
      <c r="D6" s="107"/>
      <c r="E6" s="89"/>
      <c r="F6" s="89"/>
      <c r="G6" s="89"/>
      <c r="H6" s="89"/>
      <c r="I6" s="89"/>
      <c r="J6" s="96"/>
      <c r="K6" s="89"/>
    </row>
    <row r="7" spans="1:11" ht="34.5" customHeight="1">
      <c r="A7" s="98" t="s">
        <v>43</v>
      </c>
      <c r="B7" s="90" t="s">
        <v>33</v>
      </c>
      <c r="C7" s="98" t="s">
        <v>42</v>
      </c>
      <c r="D7" s="91" t="s">
        <v>32</v>
      </c>
      <c r="E7" s="100" t="s">
        <v>31</v>
      </c>
      <c r="F7" s="165" t="s">
        <v>41</v>
      </c>
      <c r="G7" s="167"/>
      <c r="H7" s="100" t="s">
        <v>40</v>
      </c>
      <c r="I7" s="100" t="s">
        <v>39</v>
      </c>
      <c r="J7" s="98" t="s">
        <v>27</v>
      </c>
      <c r="K7" s="100" t="s">
        <v>38</v>
      </c>
    </row>
    <row r="8" spans="1:11" ht="26.25" customHeight="1">
      <c r="A8" s="90" t="s">
        <v>37</v>
      </c>
      <c r="B8" s="101">
        <v>0.72</v>
      </c>
      <c r="C8" s="90">
        <v>1</v>
      </c>
      <c r="D8" s="91" t="s">
        <v>125</v>
      </c>
      <c r="E8" s="91" t="s">
        <v>229</v>
      </c>
      <c r="F8" s="145" t="s">
        <v>36</v>
      </c>
      <c r="G8" s="146"/>
      <c r="H8" s="102">
        <v>16764.48</v>
      </c>
      <c r="I8" s="102">
        <v>4965.54</v>
      </c>
      <c r="J8" s="102">
        <v>1581.96</v>
      </c>
      <c r="K8" s="102">
        <f t="shared" ref="K8:K14" si="0">H8+I8+J8</f>
        <v>23311.98</v>
      </c>
    </row>
    <row r="9" spans="1:11" ht="24" customHeight="1">
      <c r="A9" s="90" t="s">
        <v>121</v>
      </c>
      <c r="B9" s="101">
        <v>0.72</v>
      </c>
      <c r="C9" s="90">
        <v>1</v>
      </c>
      <c r="D9" s="91" t="s">
        <v>126</v>
      </c>
      <c r="E9" s="91" t="s">
        <v>127</v>
      </c>
      <c r="F9" s="145" t="s">
        <v>36</v>
      </c>
      <c r="G9" s="146"/>
      <c r="H9" s="102">
        <v>16396.599999999999</v>
      </c>
      <c r="I9" s="102">
        <f>3973.15+480.78</f>
        <v>4453.93</v>
      </c>
      <c r="J9" s="102">
        <v>1253.6099999999999</v>
      </c>
      <c r="K9" s="102">
        <f t="shared" si="0"/>
        <v>22104.14</v>
      </c>
    </row>
    <row r="10" spans="1:11" ht="27.75" customHeight="1">
      <c r="A10" s="90" t="s">
        <v>121</v>
      </c>
      <c r="B10" s="101">
        <v>0.72</v>
      </c>
      <c r="C10" s="90">
        <v>1</v>
      </c>
      <c r="D10" s="91" t="s">
        <v>125</v>
      </c>
      <c r="E10" s="91" t="s">
        <v>230</v>
      </c>
      <c r="F10" s="145" t="s">
        <v>36</v>
      </c>
      <c r="G10" s="146"/>
      <c r="H10" s="102">
        <v>16396.599999999999</v>
      </c>
      <c r="I10" s="102">
        <v>4453.93</v>
      </c>
      <c r="J10" s="102">
        <v>1253.6099999999999</v>
      </c>
      <c r="K10" s="102">
        <f t="shared" ref="K10" si="1">H10+I10+J10</f>
        <v>22104.14</v>
      </c>
    </row>
    <row r="11" spans="1:11">
      <c r="A11" s="90" t="s">
        <v>133</v>
      </c>
      <c r="B11" s="93"/>
      <c r="C11" s="90">
        <v>1</v>
      </c>
      <c r="D11" s="91"/>
      <c r="E11" s="90"/>
      <c r="F11" s="177"/>
      <c r="G11" s="178"/>
      <c r="H11" s="102">
        <v>2882.88</v>
      </c>
      <c r="I11" s="102">
        <v>798</v>
      </c>
      <c r="J11" s="102">
        <v>245.04</v>
      </c>
      <c r="K11" s="102">
        <f t="shared" si="0"/>
        <v>3925.92</v>
      </c>
    </row>
    <row r="12" spans="1:11">
      <c r="A12" s="90" t="s">
        <v>134</v>
      </c>
      <c r="B12" s="93"/>
      <c r="C12" s="90">
        <v>1</v>
      </c>
      <c r="D12" s="91"/>
      <c r="E12" s="90"/>
      <c r="F12" s="177"/>
      <c r="G12" s="178"/>
      <c r="H12" s="103">
        <v>1197.04</v>
      </c>
      <c r="I12" s="102">
        <v>331.34</v>
      </c>
      <c r="J12" s="102">
        <v>101.75</v>
      </c>
      <c r="K12" s="102">
        <f t="shared" si="0"/>
        <v>1630.1299999999999</v>
      </c>
    </row>
    <row r="13" spans="1:11">
      <c r="A13" s="90" t="s">
        <v>135</v>
      </c>
      <c r="B13" s="93"/>
      <c r="C13" s="90">
        <v>2</v>
      </c>
      <c r="D13" s="91"/>
      <c r="E13" s="90"/>
      <c r="F13" s="177"/>
      <c r="G13" s="178"/>
      <c r="H13" s="103">
        <v>9153.0400000000009</v>
      </c>
      <c r="I13" s="102">
        <v>2533.56</v>
      </c>
      <c r="J13" s="102">
        <v>778</v>
      </c>
      <c r="K13" s="102">
        <f t="shared" si="0"/>
        <v>12464.6</v>
      </c>
    </row>
    <row r="14" spans="1:11">
      <c r="A14" s="90" t="s">
        <v>136</v>
      </c>
      <c r="B14" s="93"/>
      <c r="C14" s="90">
        <v>2</v>
      </c>
      <c r="D14" s="91"/>
      <c r="E14" s="90"/>
      <c r="F14" s="177"/>
      <c r="G14" s="178"/>
      <c r="H14" s="103">
        <v>2360.8000000000002</v>
      </c>
      <c r="I14" s="102">
        <v>653.47</v>
      </c>
      <c r="J14" s="102">
        <v>200.67</v>
      </c>
      <c r="K14" s="102">
        <f t="shared" si="0"/>
        <v>3214.9400000000005</v>
      </c>
    </row>
    <row r="15" spans="1:11">
      <c r="A15" s="154" t="s">
        <v>25</v>
      </c>
      <c r="B15" s="155"/>
      <c r="C15" s="155"/>
      <c r="D15" s="155"/>
      <c r="E15" s="155"/>
      <c r="F15" s="156"/>
      <c r="G15" s="104"/>
      <c r="H15" s="103">
        <f>H8+H9+H11+H12+H14</f>
        <v>39601.800000000003</v>
      </c>
      <c r="I15" s="103">
        <f t="shared" ref="I15:J15" si="2">I8+I9+I11+I12+I14</f>
        <v>11202.28</v>
      </c>
      <c r="J15" s="103">
        <f t="shared" si="2"/>
        <v>3383.0299999999997</v>
      </c>
      <c r="K15" s="102">
        <f>SUM(K8:K14)</f>
        <v>88755.85</v>
      </c>
    </row>
    <row r="16" spans="1:11">
      <c r="A16" s="155" t="s">
        <v>35</v>
      </c>
      <c r="B16" s="155"/>
      <c r="C16" s="155"/>
      <c r="D16" s="155"/>
      <c r="E16" s="155"/>
      <c r="F16" s="155"/>
      <c r="G16" s="155"/>
      <c r="H16" s="155"/>
      <c r="I16" s="155"/>
      <c r="J16" s="155"/>
      <c r="K16" s="155"/>
    </row>
    <row r="17" spans="1:11" ht="38.25">
      <c r="A17" s="98" t="s">
        <v>34</v>
      </c>
      <c r="B17" s="90" t="s">
        <v>33</v>
      </c>
      <c r="C17" s="93"/>
      <c r="D17" s="109" t="s">
        <v>32</v>
      </c>
      <c r="E17" s="100" t="s">
        <v>31</v>
      </c>
      <c r="F17" s="99" t="s">
        <v>30</v>
      </c>
      <c r="G17" s="93"/>
      <c r="H17" s="100" t="s">
        <v>29</v>
      </c>
      <c r="I17" s="100" t="s">
        <v>28</v>
      </c>
      <c r="J17" s="98" t="s">
        <v>27</v>
      </c>
      <c r="K17" s="100" t="s">
        <v>26</v>
      </c>
    </row>
    <row r="18" spans="1:11" ht="38.25">
      <c r="A18" s="90" t="s">
        <v>128</v>
      </c>
      <c r="B18" s="90">
        <v>100</v>
      </c>
      <c r="C18" s="90">
        <v>3</v>
      </c>
      <c r="D18" s="91" t="s">
        <v>125</v>
      </c>
      <c r="E18" s="98" t="s">
        <v>131</v>
      </c>
      <c r="F18" s="105">
        <v>44742</v>
      </c>
      <c r="G18" s="90"/>
      <c r="H18" s="103">
        <v>67695.03</v>
      </c>
      <c r="I18" s="102">
        <v>18738</v>
      </c>
      <c r="J18" s="106">
        <v>5754</v>
      </c>
      <c r="K18" s="102">
        <f>H18+I18+J18</f>
        <v>92187.03</v>
      </c>
    </row>
    <row r="19" spans="1:11">
      <c r="A19" s="90" t="s">
        <v>129</v>
      </c>
      <c r="B19" s="90">
        <v>100</v>
      </c>
      <c r="C19" s="90">
        <v>1</v>
      </c>
      <c r="D19" s="91" t="s">
        <v>130</v>
      </c>
      <c r="E19" s="90" t="s">
        <v>132</v>
      </c>
      <c r="F19" s="105">
        <v>44742</v>
      </c>
      <c r="G19" s="90"/>
      <c r="H19" s="103">
        <v>20955.22</v>
      </c>
      <c r="I19" s="102">
        <v>5800.4</v>
      </c>
      <c r="J19" s="103">
        <v>1781.2</v>
      </c>
      <c r="K19" s="102">
        <f t="shared" ref="K19" si="3">H19+I19+J19</f>
        <v>28536.820000000003</v>
      </c>
    </row>
    <row r="20" spans="1:11">
      <c r="A20" s="90" t="s">
        <v>128</v>
      </c>
      <c r="B20" s="90">
        <v>100</v>
      </c>
      <c r="C20" s="90">
        <v>1</v>
      </c>
      <c r="D20" s="91" t="s">
        <v>231</v>
      </c>
      <c r="E20" s="90" t="s">
        <v>232</v>
      </c>
      <c r="F20" s="105">
        <v>44926</v>
      </c>
      <c r="G20" s="90"/>
      <c r="H20" s="103">
        <f>H18/3</f>
        <v>22565.01</v>
      </c>
      <c r="I20" s="102">
        <f>I18/3</f>
        <v>6246</v>
      </c>
      <c r="J20" s="103">
        <f>J18/3</f>
        <v>1918</v>
      </c>
      <c r="K20" s="102">
        <v>30729.01</v>
      </c>
    </row>
    <row r="21" spans="1:11">
      <c r="A21" s="90"/>
      <c r="B21" s="90"/>
      <c r="C21" s="90"/>
      <c r="D21" s="91"/>
      <c r="E21" s="90"/>
      <c r="F21" s="90"/>
      <c r="G21" s="90"/>
      <c r="H21" s="103"/>
      <c r="I21" s="103"/>
      <c r="J21" s="103"/>
      <c r="K21" s="106"/>
    </row>
    <row r="22" spans="1:11">
      <c r="A22" s="154" t="s">
        <v>25</v>
      </c>
      <c r="B22" s="155"/>
      <c r="C22" s="155"/>
      <c r="D22" s="155"/>
      <c r="E22" s="155"/>
      <c r="F22" s="156"/>
      <c r="G22" s="104"/>
      <c r="H22" s="103">
        <f>SUM(H18:H21)</f>
        <v>111215.26</v>
      </c>
      <c r="I22" s="103">
        <f>SUM(I18:I21)</f>
        <v>30784.400000000001</v>
      </c>
      <c r="J22" s="103">
        <f>SUM(J18:J21)</f>
        <v>9453.2000000000007</v>
      </c>
      <c r="K22" s="103">
        <f>SUM(K18:K21)</f>
        <v>151452.86000000002</v>
      </c>
    </row>
    <row r="26" spans="1:11">
      <c r="K26" s="85"/>
    </row>
  </sheetData>
  <mergeCells count="11">
    <mergeCell ref="A15:F15"/>
    <mergeCell ref="A16:K16"/>
    <mergeCell ref="A22:F22"/>
    <mergeCell ref="F7:G7"/>
    <mergeCell ref="F8:G8"/>
    <mergeCell ref="F9:G9"/>
    <mergeCell ref="F11:G11"/>
    <mergeCell ref="F12:G12"/>
    <mergeCell ref="F14:G14"/>
    <mergeCell ref="F13:G13"/>
    <mergeCell ref="F10:G10"/>
  </mergeCells>
  <phoneticPr fontId="5" type="noConversion"/>
  <pageMargins left="0.75" right="0.75" top="1" bottom="1" header="0.5" footer="0.5"/>
  <pageSetup paperSize="9" orientation="portrait" r:id="rId1"/>
</worksheet>
</file>

<file path=xl/worksheets/sheet4.xml><?xml version="1.0" encoding="utf-8"?>
<worksheet xmlns="http://schemas.openxmlformats.org/spreadsheetml/2006/main" xmlns:r="http://schemas.openxmlformats.org/officeDocument/2006/relationships">
  <dimension ref="A1:G44"/>
  <sheetViews>
    <sheetView topLeftCell="A22" zoomScale="160" zoomScaleNormal="160" workbookViewId="0">
      <selection activeCell="A19" sqref="A19:XFD19"/>
    </sheetView>
  </sheetViews>
  <sheetFormatPr defaultRowHeight="12.75"/>
  <cols>
    <col min="1" max="1" width="11.5703125" style="1" bestFit="1" customWidth="1"/>
    <col min="2" max="2" width="47.42578125" style="1" customWidth="1"/>
    <col min="3" max="3" width="11.5703125" style="1" bestFit="1" customWidth="1"/>
    <col min="4" max="4" width="11.5703125" style="1" customWidth="1"/>
    <col min="5" max="5" width="15.28515625" style="7" customWidth="1"/>
    <col min="6" max="16384" width="9.140625" style="1"/>
  </cols>
  <sheetData>
    <row r="1" spans="1:7" ht="8.25" customHeight="1">
      <c r="A1" s="179" t="s">
        <v>122</v>
      </c>
      <c r="B1" s="180"/>
      <c r="C1" s="180"/>
      <c r="D1" s="180"/>
      <c r="E1" s="181"/>
    </row>
    <row r="2" spans="1:7" ht="8.25" customHeight="1">
      <c r="A2" s="179" t="s">
        <v>189</v>
      </c>
      <c r="B2" s="180"/>
      <c r="C2" s="180"/>
      <c r="D2" s="180"/>
      <c r="E2" s="181"/>
    </row>
    <row r="3" spans="1:7" ht="9" customHeight="1">
      <c r="A3" s="182" t="s">
        <v>118</v>
      </c>
      <c r="B3" s="180"/>
      <c r="C3" s="180"/>
      <c r="D3" s="180"/>
      <c r="E3" s="181"/>
    </row>
    <row r="4" spans="1:7" ht="8.25" customHeight="1">
      <c r="A4" s="183" t="s">
        <v>117</v>
      </c>
      <c r="B4" s="184"/>
      <c r="C4" s="8" t="s">
        <v>116</v>
      </c>
      <c r="D4" s="8" t="s">
        <v>137</v>
      </c>
      <c r="E4" s="11" t="s">
        <v>228</v>
      </c>
    </row>
    <row r="5" spans="1:7">
      <c r="A5" s="5" t="s">
        <v>115</v>
      </c>
      <c r="B5" s="4" t="s">
        <v>114</v>
      </c>
      <c r="C5" s="9">
        <v>401587.14</v>
      </c>
      <c r="D5" s="9">
        <v>390786.37</v>
      </c>
      <c r="E5" s="9">
        <f>284287.61</f>
        <v>284287.61</v>
      </c>
    </row>
    <row r="6" spans="1:7">
      <c r="A6" s="5" t="s">
        <v>113</v>
      </c>
      <c r="B6" s="4" t="s">
        <v>112</v>
      </c>
      <c r="C6" s="9">
        <v>401587.14</v>
      </c>
      <c r="D6" s="9">
        <v>390786.37</v>
      </c>
      <c r="E6" s="9">
        <f>284287.61</f>
        <v>284287.61</v>
      </c>
    </row>
    <row r="7" spans="1:7">
      <c r="A7" s="5" t="s">
        <v>111</v>
      </c>
      <c r="B7" s="4" t="s">
        <v>110</v>
      </c>
      <c r="C7" s="9">
        <v>401587.14</v>
      </c>
      <c r="D7" s="9">
        <v>390786.37</v>
      </c>
      <c r="E7" s="9">
        <f>284287.61</f>
        <v>284287.61</v>
      </c>
    </row>
    <row r="8" spans="1:7" ht="9" customHeight="1">
      <c r="A8" s="5" t="s">
        <v>109</v>
      </c>
      <c r="B8" s="4" t="s">
        <v>108</v>
      </c>
      <c r="C8" s="2"/>
      <c r="D8" s="2"/>
      <c r="E8" s="10"/>
    </row>
    <row r="9" spans="1:7">
      <c r="A9" s="5" t="s">
        <v>107</v>
      </c>
      <c r="B9" s="4" t="s">
        <v>106</v>
      </c>
      <c r="C9" s="9">
        <v>401587.14</v>
      </c>
      <c r="D9" s="9">
        <v>390786.37</v>
      </c>
      <c r="E9" s="9">
        <v>284287.61</v>
      </c>
    </row>
    <row r="10" spans="1:7">
      <c r="A10" s="5" t="s">
        <v>105</v>
      </c>
      <c r="B10" s="4" t="s">
        <v>104</v>
      </c>
      <c r="C10" s="2"/>
      <c r="D10" s="9"/>
      <c r="E10" s="9"/>
    </row>
    <row r="11" spans="1:7" ht="16.5">
      <c r="A11" s="5" t="s">
        <v>103</v>
      </c>
      <c r="B11" s="6" t="s">
        <v>102</v>
      </c>
      <c r="C11" s="2"/>
      <c r="D11" s="2"/>
      <c r="E11" s="10"/>
    </row>
    <row r="12" spans="1:7">
      <c r="A12" s="5" t="s">
        <v>101</v>
      </c>
      <c r="B12" s="4" t="s">
        <v>100</v>
      </c>
      <c r="C12" s="2"/>
      <c r="D12" s="2"/>
      <c r="E12" s="10"/>
    </row>
    <row r="13" spans="1:7">
      <c r="A13" s="5" t="s">
        <v>99</v>
      </c>
      <c r="B13" s="4" t="s">
        <v>98</v>
      </c>
      <c r="C13" s="2"/>
      <c r="D13" s="2"/>
      <c r="E13" s="10"/>
      <c r="G13" s="76"/>
    </row>
    <row r="14" spans="1:7">
      <c r="A14" s="5" t="s">
        <v>97</v>
      </c>
      <c r="B14" s="4" t="s">
        <v>96</v>
      </c>
      <c r="C14" s="2"/>
      <c r="D14" s="2"/>
      <c r="E14" s="10"/>
    </row>
    <row r="15" spans="1:7" ht="16.5">
      <c r="A15" s="5" t="s">
        <v>95</v>
      </c>
      <c r="B15" s="6" t="s">
        <v>94</v>
      </c>
      <c r="C15" s="2"/>
      <c r="D15" s="2"/>
      <c r="E15" s="10"/>
    </row>
    <row r="16" spans="1:7" ht="8.25" customHeight="1">
      <c r="A16" s="5" t="s">
        <v>93</v>
      </c>
      <c r="B16" s="4" t="s">
        <v>92</v>
      </c>
      <c r="C16" s="2"/>
      <c r="D16" s="2"/>
      <c r="E16" s="10"/>
    </row>
    <row r="17" spans="1:5">
      <c r="A17" s="5" t="s">
        <v>91</v>
      </c>
      <c r="B17" s="4" t="s">
        <v>90</v>
      </c>
      <c r="C17" s="9">
        <v>0</v>
      </c>
      <c r="D17" s="9">
        <v>0</v>
      </c>
      <c r="E17" s="9">
        <v>0</v>
      </c>
    </row>
    <row r="18" spans="1:5" ht="16.5">
      <c r="A18" s="5" t="s">
        <v>89</v>
      </c>
      <c r="B18" s="6" t="s">
        <v>88</v>
      </c>
      <c r="C18" s="2"/>
      <c r="D18" s="2"/>
      <c r="E18" s="10"/>
    </row>
    <row r="19" spans="1:5" ht="8.25" customHeight="1">
      <c r="A19" s="5" t="s">
        <v>87</v>
      </c>
      <c r="B19" s="4" t="s">
        <v>86</v>
      </c>
      <c r="C19" s="2"/>
      <c r="D19" s="2"/>
      <c r="E19" s="10"/>
    </row>
    <row r="20" spans="1:5" ht="8.25" customHeight="1">
      <c r="A20" s="5" t="s">
        <v>85</v>
      </c>
      <c r="B20" s="4" t="s">
        <v>84</v>
      </c>
      <c r="C20" s="2"/>
      <c r="D20" s="2"/>
      <c r="E20" s="10"/>
    </row>
    <row r="21" spans="1:5">
      <c r="A21" s="5" t="s">
        <v>83</v>
      </c>
      <c r="B21" s="4" t="s">
        <v>82</v>
      </c>
      <c r="C21" s="9">
        <v>79627.55</v>
      </c>
      <c r="D21" s="9">
        <v>78638.94</v>
      </c>
      <c r="E21" s="9">
        <v>72612.44</v>
      </c>
    </row>
    <row r="22" spans="1:5">
      <c r="A22" s="5" t="s">
        <v>81</v>
      </c>
      <c r="B22" s="4" t="s">
        <v>80</v>
      </c>
      <c r="C22" s="9">
        <v>79627.55</v>
      </c>
      <c r="D22" s="9">
        <v>78638.94</v>
      </c>
      <c r="E22" s="9">
        <v>72612.44</v>
      </c>
    </row>
    <row r="23" spans="1:5">
      <c r="A23" s="5" t="s">
        <v>79</v>
      </c>
      <c r="B23" s="4" t="s">
        <v>78</v>
      </c>
      <c r="C23" s="9">
        <v>79627.55</v>
      </c>
      <c r="D23" s="9">
        <v>78638.94</v>
      </c>
      <c r="E23" s="9">
        <v>72612.44</v>
      </c>
    </row>
    <row r="24" spans="1:5">
      <c r="A24" s="5" t="s">
        <v>77</v>
      </c>
      <c r="B24" s="4" t="s">
        <v>76</v>
      </c>
      <c r="C24" s="2"/>
      <c r="D24" s="2"/>
      <c r="E24" s="10"/>
    </row>
    <row r="25" spans="1:5">
      <c r="A25" s="5" t="s">
        <v>75</v>
      </c>
      <c r="B25" s="4" t="s">
        <v>74</v>
      </c>
      <c r="C25" s="2"/>
      <c r="D25" s="2"/>
      <c r="E25" s="10"/>
    </row>
    <row r="26" spans="1:5">
      <c r="A26" s="5" t="s">
        <v>73</v>
      </c>
      <c r="B26" s="4" t="s">
        <v>72</v>
      </c>
      <c r="C26" s="2"/>
      <c r="D26" s="2"/>
      <c r="E26" s="10"/>
    </row>
    <row r="27" spans="1:5">
      <c r="A27" s="5" t="s">
        <v>71</v>
      </c>
      <c r="B27" s="4" t="s">
        <v>70</v>
      </c>
      <c r="C27" s="9">
        <v>0</v>
      </c>
      <c r="D27" s="9">
        <v>0</v>
      </c>
      <c r="E27" s="9">
        <v>0</v>
      </c>
    </row>
    <row r="28" spans="1:5">
      <c r="A28" s="5" t="s">
        <v>69</v>
      </c>
      <c r="B28" s="4" t="s">
        <v>68</v>
      </c>
      <c r="C28" s="2"/>
      <c r="D28" s="2"/>
      <c r="E28" s="10"/>
    </row>
    <row r="29" spans="1:5" ht="9.75" customHeight="1">
      <c r="A29" s="5" t="s">
        <v>67</v>
      </c>
      <c r="B29" s="4" t="s">
        <v>66</v>
      </c>
      <c r="C29" s="2"/>
      <c r="D29" s="2"/>
      <c r="E29" s="10"/>
    </row>
    <row r="30" spans="1:5" ht="7.5" customHeight="1">
      <c r="A30" s="5" t="s">
        <v>65</v>
      </c>
      <c r="B30" s="4" t="s">
        <v>64</v>
      </c>
      <c r="C30" s="2"/>
      <c r="D30" s="2"/>
      <c r="E30" s="10"/>
    </row>
    <row r="31" spans="1:5" ht="8.25" customHeight="1">
      <c r="A31" s="5" t="s">
        <v>63</v>
      </c>
      <c r="B31" s="4" t="s">
        <v>62</v>
      </c>
      <c r="C31" s="2"/>
      <c r="D31" s="2"/>
      <c r="E31" s="10"/>
    </row>
    <row r="32" spans="1:5">
      <c r="A32" s="5" t="s">
        <v>61</v>
      </c>
      <c r="B32" s="4" t="s">
        <v>60</v>
      </c>
      <c r="C32" s="2"/>
      <c r="D32" s="2"/>
      <c r="E32" s="10"/>
    </row>
    <row r="33" spans="1:5">
      <c r="A33" s="5" t="s">
        <v>59</v>
      </c>
      <c r="B33" s="4" t="s">
        <v>58</v>
      </c>
      <c r="C33" s="2"/>
      <c r="D33" s="2"/>
      <c r="E33" s="10"/>
    </row>
    <row r="34" spans="1:5">
      <c r="A34" s="5" t="s">
        <v>57</v>
      </c>
      <c r="B34" s="4" t="s">
        <v>56</v>
      </c>
      <c r="C34" s="2"/>
      <c r="D34" s="2"/>
      <c r="E34" s="10"/>
    </row>
    <row r="35" spans="1:5">
      <c r="A35" s="5" t="s">
        <v>55</v>
      </c>
      <c r="B35" s="4" t="s">
        <v>54</v>
      </c>
      <c r="C35" s="9">
        <v>0</v>
      </c>
      <c r="D35" s="9">
        <v>0</v>
      </c>
      <c r="E35" s="9">
        <v>0</v>
      </c>
    </row>
    <row r="36" spans="1:5">
      <c r="A36" s="5" t="s">
        <v>53</v>
      </c>
      <c r="B36" s="4" t="s">
        <v>52</v>
      </c>
      <c r="C36" s="2"/>
      <c r="D36" s="2"/>
      <c r="E36" s="10"/>
    </row>
    <row r="37" spans="1:5" ht="6.75" customHeight="1">
      <c r="A37" s="5" t="s">
        <v>51</v>
      </c>
      <c r="B37" s="4" t="s">
        <v>50</v>
      </c>
      <c r="C37" s="2"/>
      <c r="D37" s="2"/>
      <c r="E37" s="10"/>
    </row>
    <row r="38" spans="1:5">
      <c r="A38" s="5" t="s">
        <v>49</v>
      </c>
      <c r="B38" s="4" t="s">
        <v>48</v>
      </c>
      <c r="C38" s="2"/>
      <c r="D38" s="2"/>
      <c r="E38" s="10"/>
    </row>
    <row r="39" spans="1:5" ht="7.5" customHeight="1">
      <c r="A39" s="5" t="s">
        <v>47</v>
      </c>
      <c r="B39" s="4" t="s">
        <v>46</v>
      </c>
      <c r="C39" s="2"/>
      <c r="D39" s="2"/>
      <c r="E39" s="10"/>
    </row>
    <row r="40" spans="1:5">
      <c r="A40" s="2"/>
      <c r="B40" s="3" t="s">
        <v>45</v>
      </c>
      <c r="C40" s="9">
        <f>SUM(C35+C27+C21+C17+C5)</f>
        <v>481214.69</v>
      </c>
      <c r="D40" s="9">
        <f>D35+D27+D21+D17+D5</f>
        <v>469425.31</v>
      </c>
      <c r="E40" s="9">
        <f>E35+E27+E21+E5+E17</f>
        <v>356900.05</v>
      </c>
    </row>
    <row r="44" spans="1:5">
      <c r="E44" s="87"/>
    </row>
  </sheetData>
  <mergeCells count="4">
    <mergeCell ref="A1:E1"/>
    <mergeCell ref="A2:E2"/>
    <mergeCell ref="A3:E3"/>
    <mergeCell ref="A4:B4"/>
  </mergeCells>
  <pageMargins left="0.74803149606299213" right="0.74803149606299213" top="0.98425196850393704" bottom="0.98425196850393704" header="0.51181102362204722" footer="0.51181102362204722"/>
  <pageSetup paperSize="9" orientation="landscape" verticalDpi="0" r:id="rId1"/>
</worksheet>
</file>

<file path=xl/worksheets/sheet5.xml><?xml version="1.0" encoding="utf-8"?>
<worksheet xmlns="http://schemas.openxmlformats.org/spreadsheetml/2006/main" xmlns:r="http://schemas.openxmlformats.org/officeDocument/2006/relationships">
  <dimension ref="A2:F46"/>
  <sheetViews>
    <sheetView tabSelected="1" workbookViewId="0">
      <selection activeCell="B8" sqref="B8"/>
    </sheetView>
  </sheetViews>
  <sheetFormatPr defaultColWidth="12.5703125" defaultRowHeight="15.75"/>
  <cols>
    <col min="1" max="1" width="7.28515625" style="77" customWidth="1"/>
    <col min="2" max="2" width="70.5703125" style="77" customWidth="1"/>
    <col min="3" max="3" width="13.42578125" style="77" customWidth="1"/>
    <col min="4" max="4" width="13.5703125" style="77" customWidth="1"/>
    <col min="5" max="5" width="13.42578125" style="77" customWidth="1"/>
    <col min="6" max="6" width="14.5703125" style="77" customWidth="1"/>
    <col min="7" max="16384" width="12.5703125" style="77"/>
  </cols>
  <sheetData>
    <row r="2" spans="1:6">
      <c r="A2" s="185" t="s">
        <v>236</v>
      </c>
      <c r="B2" s="185"/>
      <c r="C2" s="185"/>
      <c r="D2" s="185"/>
      <c r="E2" s="185"/>
      <c r="F2" s="185"/>
    </row>
    <row r="3" spans="1:6">
      <c r="A3" s="84" t="s">
        <v>210</v>
      </c>
      <c r="B3" s="84" t="s">
        <v>227</v>
      </c>
      <c r="C3" s="84">
        <v>2011</v>
      </c>
      <c r="D3" s="84">
        <v>2012</v>
      </c>
      <c r="E3" s="84">
        <v>2013</v>
      </c>
      <c r="F3" s="84" t="s">
        <v>5</v>
      </c>
    </row>
    <row r="4" spans="1:6">
      <c r="A4" s="83">
        <v>1</v>
      </c>
      <c r="B4" s="82" t="s">
        <v>226</v>
      </c>
      <c r="C4" s="81">
        <v>400723.83</v>
      </c>
      <c r="D4" s="81">
        <v>381509.51</v>
      </c>
      <c r="E4" s="81">
        <v>397802.03</v>
      </c>
      <c r="F4" s="86">
        <f t="shared" ref="F4:F21" si="0">SUM(C4:E4)</f>
        <v>1180035.3700000001</v>
      </c>
    </row>
    <row r="5" spans="1:6">
      <c r="A5" s="83">
        <v>2</v>
      </c>
      <c r="B5" s="82" t="s">
        <v>225</v>
      </c>
      <c r="C5" s="81"/>
      <c r="D5" s="81"/>
      <c r="E5" s="81"/>
      <c r="F5" s="86">
        <f t="shared" si="0"/>
        <v>0</v>
      </c>
    </row>
    <row r="6" spans="1:6">
      <c r="A6" s="83">
        <v>3</v>
      </c>
      <c r="B6" s="82" t="s">
        <v>224</v>
      </c>
      <c r="C6" s="81"/>
      <c r="D6" s="81"/>
      <c r="E6" s="81"/>
      <c r="F6" s="86">
        <f t="shared" si="0"/>
        <v>0</v>
      </c>
    </row>
    <row r="7" spans="1:6">
      <c r="A7" s="83">
        <v>4</v>
      </c>
      <c r="B7" s="82" t="s">
        <v>223</v>
      </c>
      <c r="C7" s="81">
        <v>3002</v>
      </c>
      <c r="D7" s="81">
        <v>1000</v>
      </c>
      <c r="E7" s="81">
        <v>2720</v>
      </c>
      <c r="F7" s="86">
        <f t="shared" si="0"/>
        <v>6722</v>
      </c>
    </row>
    <row r="8" spans="1:6">
      <c r="A8" s="83">
        <v>5</v>
      </c>
      <c r="B8" s="82" t="s">
        <v>222</v>
      </c>
      <c r="C8" s="81"/>
      <c r="D8" s="81"/>
      <c r="E8" s="81"/>
      <c r="F8" s="86">
        <f t="shared" si="0"/>
        <v>0</v>
      </c>
    </row>
    <row r="9" spans="1:6">
      <c r="A9" s="83">
        <v>6</v>
      </c>
      <c r="B9" s="82" t="s">
        <v>221</v>
      </c>
      <c r="C9" s="81"/>
      <c r="D9" s="81"/>
      <c r="E9" s="81"/>
      <c r="F9" s="86">
        <f t="shared" si="0"/>
        <v>0</v>
      </c>
    </row>
    <row r="10" spans="1:6">
      <c r="A10" s="83">
        <v>7</v>
      </c>
      <c r="B10" s="82" t="s">
        <v>220</v>
      </c>
      <c r="C10" s="81"/>
      <c r="D10" s="81"/>
      <c r="E10" s="81"/>
      <c r="F10" s="86">
        <f t="shared" si="0"/>
        <v>0</v>
      </c>
    </row>
    <row r="11" spans="1:6">
      <c r="A11" s="83">
        <v>8</v>
      </c>
      <c r="B11" s="82" t="s">
        <v>219</v>
      </c>
      <c r="C11" s="81"/>
      <c r="D11" s="81"/>
      <c r="E11" s="81"/>
      <c r="F11" s="86">
        <f t="shared" si="0"/>
        <v>0</v>
      </c>
    </row>
    <row r="12" spans="1:6">
      <c r="A12" s="83">
        <v>9</v>
      </c>
      <c r="B12" s="82" t="s">
        <v>218</v>
      </c>
      <c r="C12" s="81"/>
      <c r="D12" s="81"/>
      <c r="E12" s="81"/>
      <c r="F12" s="86">
        <f t="shared" si="0"/>
        <v>0</v>
      </c>
    </row>
    <row r="13" spans="1:6">
      <c r="A13" s="83">
        <v>10</v>
      </c>
      <c r="B13" s="82" t="s">
        <v>217</v>
      </c>
      <c r="C13" s="81">
        <v>20152.919999999998</v>
      </c>
      <c r="D13" s="81">
        <v>24030.45</v>
      </c>
      <c r="E13" s="81">
        <v>21956.13</v>
      </c>
      <c r="F13" s="86">
        <f t="shared" si="0"/>
        <v>66139.5</v>
      </c>
    </row>
    <row r="14" spans="1:6">
      <c r="A14" s="83">
        <v>11</v>
      </c>
      <c r="B14" s="82" t="s">
        <v>216</v>
      </c>
      <c r="C14" s="81"/>
      <c r="D14" s="81"/>
      <c r="E14" s="81"/>
      <c r="F14" s="86">
        <f t="shared" si="0"/>
        <v>0</v>
      </c>
    </row>
    <row r="15" spans="1:6">
      <c r="A15" s="83">
        <v>12</v>
      </c>
      <c r="B15" s="82" t="s">
        <v>215</v>
      </c>
      <c r="C15" s="81"/>
      <c r="D15" s="81"/>
      <c r="E15" s="81"/>
      <c r="F15" s="86">
        <f t="shared" si="0"/>
        <v>0</v>
      </c>
    </row>
    <row r="16" spans="1:6">
      <c r="A16" s="83">
        <v>13</v>
      </c>
      <c r="B16" s="82" t="s">
        <v>214</v>
      </c>
      <c r="C16" s="81"/>
      <c r="D16" s="81"/>
      <c r="E16" s="81"/>
      <c r="F16" s="86">
        <f t="shared" si="0"/>
        <v>0</v>
      </c>
    </row>
    <row r="17" spans="1:6">
      <c r="A17" s="83">
        <v>14</v>
      </c>
      <c r="B17" s="82" t="s">
        <v>86</v>
      </c>
      <c r="C17" s="81">
        <v>2664.16</v>
      </c>
      <c r="D17" s="81">
        <v>5000</v>
      </c>
      <c r="E17" s="81">
        <v>6075.25</v>
      </c>
      <c r="F17" s="86">
        <f t="shared" si="0"/>
        <v>13739.41</v>
      </c>
    </row>
    <row r="18" spans="1:6">
      <c r="A18" s="83">
        <v>15</v>
      </c>
      <c r="B18" s="82" t="s">
        <v>213</v>
      </c>
      <c r="C18" s="81"/>
      <c r="D18" s="81"/>
      <c r="E18" s="81"/>
      <c r="F18" s="86">
        <f t="shared" si="0"/>
        <v>0</v>
      </c>
    </row>
    <row r="19" spans="1:6">
      <c r="A19" s="83">
        <v>16</v>
      </c>
      <c r="B19" s="82" t="s">
        <v>212</v>
      </c>
      <c r="C19" s="81"/>
      <c r="D19" s="81"/>
      <c r="E19" s="81"/>
      <c r="F19" s="86">
        <f t="shared" si="0"/>
        <v>0</v>
      </c>
    </row>
    <row r="20" spans="1:6">
      <c r="A20" s="83">
        <v>17</v>
      </c>
      <c r="B20" s="82" t="s">
        <v>211</v>
      </c>
      <c r="C20" s="81"/>
      <c r="D20" s="81"/>
      <c r="E20" s="81"/>
      <c r="F20" s="86">
        <f t="shared" si="0"/>
        <v>0</v>
      </c>
    </row>
    <row r="21" spans="1:6">
      <c r="A21" s="83">
        <v>18</v>
      </c>
      <c r="B21" s="82" t="s">
        <v>193</v>
      </c>
      <c r="C21" s="81"/>
      <c r="D21" s="81"/>
      <c r="E21" s="81"/>
      <c r="F21" s="86">
        <f t="shared" si="0"/>
        <v>0</v>
      </c>
    </row>
    <row r="22" spans="1:6">
      <c r="A22" s="80" t="s">
        <v>4</v>
      </c>
      <c r="B22" s="79" t="s">
        <v>5</v>
      </c>
      <c r="C22" s="78">
        <f>SUM(C4:C21)</f>
        <v>426542.91</v>
      </c>
      <c r="D22" s="78">
        <f>SUM(D4:D21)</f>
        <v>411539.96</v>
      </c>
      <c r="E22" s="78">
        <f>SUM(E4:E21)</f>
        <v>428553.41000000003</v>
      </c>
      <c r="F22" s="78">
        <f>SUM(F4:F21)</f>
        <v>1266636.28</v>
      </c>
    </row>
    <row r="24" spans="1:6">
      <c r="A24" s="84" t="s">
        <v>210</v>
      </c>
      <c r="B24" s="84" t="s">
        <v>209</v>
      </c>
      <c r="C24" s="84">
        <v>2011</v>
      </c>
      <c r="D24" s="84">
        <v>2012</v>
      </c>
      <c r="E24" s="84">
        <v>2013</v>
      </c>
      <c r="F24" s="84" t="s">
        <v>5</v>
      </c>
    </row>
    <row r="25" spans="1:6">
      <c r="A25" s="83">
        <v>1</v>
      </c>
      <c r="B25" s="82" t="s">
        <v>208</v>
      </c>
      <c r="C25" s="81"/>
      <c r="D25" s="81"/>
      <c r="E25" s="81"/>
      <c r="F25" s="86">
        <f t="shared" ref="F25:F41" si="1">SUM(C25:E25)</f>
        <v>0</v>
      </c>
    </row>
    <row r="26" spans="1:6">
      <c r="A26" s="83">
        <v>2</v>
      </c>
      <c r="B26" s="82" t="s">
        <v>207</v>
      </c>
      <c r="C26" s="81"/>
      <c r="D26" s="81"/>
      <c r="E26" s="81"/>
      <c r="F26" s="86">
        <f t="shared" si="1"/>
        <v>0</v>
      </c>
    </row>
    <row r="27" spans="1:6">
      <c r="A27" s="83">
        <v>3</v>
      </c>
      <c r="B27" s="82" t="s">
        <v>206</v>
      </c>
      <c r="C27" s="81"/>
      <c r="D27" s="81"/>
      <c r="E27" s="81"/>
      <c r="F27" s="86">
        <f t="shared" si="1"/>
        <v>0</v>
      </c>
    </row>
    <row r="28" spans="1:6">
      <c r="A28" s="83">
        <v>4</v>
      </c>
      <c r="B28" s="82" t="s">
        <v>120</v>
      </c>
      <c r="C28" s="81"/>
      <c r="D28" s="81"/>
      <c r="E28" s="81"/>
      <c r="F28" s="86">
        <f t="shared" si="1"/>
        <v>0</v>
      </c>
    </row>
    <row r="29" spans="1:6">
      <c r="A29" s="83">
        <v>5</v>
      </c>
      <c r="B29" s="82" t="s">
        <v>205</v>
      </c>
      <c r="C29" s="81"/>
      <c r="D29" s="81"/>
      <c r="E29" s="81"/>
      <c r="F29" s="86">
        <f t="shared" si="1"/>
        <v>0</v>
      </c>
    </row>
    <row r="30" spans="1:6">
      <c r="A30" s="83">
        <v>6</v>
      </c>
      <c r="B30" s="82" t="s">
        <v>204</v>
      </c>
      <c r="C30" s="81"/>
      <c r="D30" s="81"/>
      <c r="E30" s="81"/>
      <c r="F30" s="86">
        <f t="shared" si="1"/>
        <v>0</v>
      </c>
    </row>
    <row r="31" spans="1:6">
      <c r="A31" s="83">
        <v>7</v>
      </c>
      <c r="B31" s="82" t="s">
        <v>203</v>
      </c>
      <c r="C31" s="81"/>
      <c r="D31" s="81"/>
      <c r="E31" s="81"/>
      <c r="F31" s="86">
        <f t="shared" si="1"/>
        <v>0</v>
      </c>
    </row>
    <row r="32" spans="1:6">
      <c r="A32" s="83">
        <v>8</v>
      </c>
      <c r="B32" s="82" t="s">
        <v>202</v>
      </c>
      <c r="C32" s="81"/>
      <c r="D32" s="81"/>
      <c r="E32" s="81"/>
      <c r="F32" s="86">
        <f t="shared" si="1"/>
        <v>0</v>
      </c>
    </row>
    <row r="33" spans="1:6">
      <c r="A33" s="83">
        <v>9</v>
      </c>
      <c r="B33" s="82" t="s">
        <v>201</v>
      </c>
      <c r="C33" s="81"/>
      <c r="D33" s="81"/>
      <c r="E33" s="81"/>
      <c r="F33" s="86">
        <f t="shared" si="1"/>
        <v>0</v>
      </c>
    </row>
    <row r="34" spans="1:6">
      <c r="A34" s="83">
        <v>10</v>
      </c>
      <c r="B34" s="82" t="s">
        <v>200</v>
      </c>
      <c r="C34" s="81"/>
      <c r="D34" s="81"/>
      <c r="E34" s="81"/>
      <c r="F34" s="86">
        <f t="shared" si="1"/>
        <v>0</v>
      </c>
    </row>
    <row r="35" spans="1:6">
      <c r="A35" s="83">
        <v>11</v>
      </c>
      <c r="B35" s="82" t="s">
        <v>199</v>
      </c>
      <c r="C35" s="81"/>
      <c r="D35" s="81"/>
      <c r="E35" s="81"/>
      <c r="F35" s="86">
        <f t="shared" si="1"/>
        <v>0</v>
      </c>
    </row>
    <row r="36" spans="1:6">
      <c r="A36" s="83">
        <v>12</v>
      </c>
      <c r="B36" s="82" t="s">
        <v>198</v>
      </c>
      <c r="C36" s="81"/>
      <c r="D36" s="81"/>
      <c r="E36" s="81"/>
      <c r="F36" s="86">
        <f t="shared" si="1"/>
        <v>0</v>
      </c>
    </row>
    <row r="37" spans="1:6">
      <c r="A37" s="83">
        <v>13</v>
      </c>
      <c r="B37" s="82" t="s">
        <v>197</v>
      </c>
      <c r="C37" s="81"/>
      <c r="D37" s="81"/>
      <c r="E37" s="81"/>
      <c r="F37" s="86">
        <f t="shared" si="1"/>
        <v>0</v>
      </c>
    </row>
    <row r="38" spans="1:6">
      <c r="A38" s="83">
        <v>14</v>
      </c>
      <c r="B38" s="82" t="s">
        <v>196</v>
      </c>
      <c r="C38" s="81"/>
      <c r="D38" s="81"/>
      <c r="E38" s="81"/>
      <c r="F38" s="86">
        <f t="shared" si="1"/>
        <v>0</v>
      </c>
    </row>
    <row r="39" spans="1:6">
      <c r="A39" s="83">
        <v>15</v>
      </c>
      <c r="B39" s="82" t="s">
        <v>195</v>
      </c>
      <c r="C39" s="81"/>
      <c r="D39" s="81"/>
      <c r="E39" s="81"/>
      <c r="F39" s="86">
        <f t="shared" si="1"/>
        <v>0</v>
      </c>
    </row>
    <row r="40" spans="1:6">
      <c r="A40" s="83">
        <v>16</v>
      </c>
      <c r="B40" s="82" t="s">
        <v>194</v>
      </c>
      <c r="C40" s="81"/>
      <c r="D40" s="81"/>
      <c r="E40" s="81"/>
      <c r="F40" s="86">
        <f t="shared" si="1"/>
        <v>0</v>
      </c>
    </row>
    <row r="41" spans="1:6">
      <c r="A41" s="83">
        <v>17</v>
      </c>
      <c r="B41" s="82" t="s">
        <v>235</v>
      </c>
      <c r="C41" s="81">
        <v>57722.57</v>
      </c>
      <c r="D41" s="81">
        <v>38260.42</v>
      </c>
      <c r="E41" s="81">
        <v>44706.44</v>
      </c>
      <c r="F41" s="86">
        <f t="shared" si="1"/>
        <v>140689.43</v>
      </c>
    </row>
    <row r="42" spans="1:6">
      <c r="A42" s="80" t="s">
        <v>3</v>
      </c>
      <c r="B42" s="79" t="s">
        <v>192</v>
      </c>
      <c r="C42" s="78">
        <f>SUM(C25:C41)</f>
        <v>57722.57</v>
      </c>
      <c r="D42" s="78">
        <f>SUM(D25:D41)</f>
        <v>38260.42</v>
      </c>
      <c r="E42" s="78">
        <f>SUM(E25:E41)</f>
        <v>44706.44</v>
      </c>
      <c r="F42" s="78">
        <f>SUM(F25:F41)</f>
        <v>140689.43</v>
      </c>
    </row>
    <row r="44" spans="1:6">
      <c r="A44" s="80" t="s">
        <v>2</v>
      </c>
      <c r="B44" s="79" t="s">
        <v>234</v>
      </c>
      <c r="F44" s="78">
        <f>F22-F42</f>
        <v>1125946.8500000001</v>
      </c>
    </row>
    <row r="46" spans="1:6">
      <c r="B46" s="79" t="s">
        <v>233</v>
      </c>
      <c r="F46" s="78">
        <f>F44/3</f>
        <v>375315.6166666667</v>
      </c>
    </row>
  </sheetData>
  <mergeCells count="1">
    <mergeCell ref="A2:F2"/>
  </mergeCells>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5</vt:i4>
      </vt:variant>
    </vt:vector>
  </HeadingPairs>
  <TitlesOfParts>
    <vt:vector size="5" baseType="lpstr">
      <vt:lpstr>ALLEGATO 1</vt:lpstr>
      <vt:lpstr>ALLEGATO 2</vt:lpstr>
      <vt:lpstr>ALLEGATO 3</vt:lpstr>
      <vt:lpstr>ALLEGATO 4</vt:lpstr>
      <vt:lpstr>ALLEGATO 5</vt:lpstr>
    </vt:vector>
  </TitlesOfParts>
  <Manager/>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Utente</dc:creator>
  <cp:keywords/>
  <dc:description/>
  <cp:lastModifiedBy>a</cp:lastModifiedBy>
  <cp:lastPrinted>2024-01-31T11:15:08Z</cp:lastPrinted>
  <dcterms:created xsi:type="dcterms:W3CDTF">2022-07-14T10:44:08Z</dcterms:created>
  <dcterms:modified xsi:type="dcterms:W3CDTF">2024-01-31T11:15:11Z</dcterms:modified>
  <cp:category/>
</cp:coreProperties>
</file>